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r trabajar_CP2400\Errores_carga\"/>
    </mc:Choice>
  </mc:AlternateContent>
  <xr:revisionPtr revIDLastSave="0" documentId="13_ncr:1_{4C7BE580-6068-4C5D-A989-78E4C895CB42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0" l="1"/>
  <c r="F35" i="20"/>
  <c r="G30" i="20"/>
  <c r="F30" i="20"/>
  <c r="E27" i="20"/>
  <c r="D27" i="20"/>
  <c r="C27" i="20"/>
  <c r="B27" i="20"/>
  <c r="E20" i="20"/>
  <c r="E30" i="20" s="1"/>
  <c r="D20" i="20"/>
  <c r="D30" i="20" s="1"/>
  <c r="C20" i="20"/>
  <c r="C30" i="20" s="1"/>
  <c r="B20" i="20"/>
  <c r="B30" i="20" s="1"/>
  <c r="E6" i="20"/>
  <c r="D6" i="20"/>
  <c r="C6" i="20"/>
  <c r="B6" i="20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E44" i="9"/>
  <c r="E43" i="9" s="1"/>
  <c r="D44" i="9"/>
  <c r="C44" i="9"/>
  <c r="B44" i="9"/>
  <c r="F43" i="9"/>
  <c r="C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9" i="9" s="1"/>
  <c r="D11" i="9"/>
  <c r="G11" i="9" s="1"/>
  <c r="F10" i="9"/>
  <c r="F9" i="9" s="1"/>
  <c r="F77" i="9" s="1"/>
  <c r="E10" i="9"/>
  <c r="C10" i="9"/>
  <c r="C9" i="9" s="1"/>
  <c r="C77" i="9" s="1"/>
  <c r="B10" i="9"/>
  <c r="B9" i="9" s="1"/>
  <c r="B77" i="9" s="1"/>
  <c r="E9" i="9"/>
  <c r="E77" i="9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29" i="8" s="1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6" i="7"/>
  <c r="G86" i="7" s="1"/>
  <c r="F85" i="7"/>
  <c r="F84" i="7" s="1"/>
  <c r="E85" i="7"/>
  <c r="C85" i="7"/>
  <c r="B85" i="7"/>
  <c r="B84" i="7" s="1"/>
  <c r="E84" i="7"/>
  <c r="C84" i="7"/>
  <c r="D82" i="7"/>
  <c r="G82" i="7" s="1"/>
  <c r="G81" i="7"/>
  <c r="D81" i="7"/>
  <c r="D80" i="7"/>
  <c r="G80" i="7" s="1"/>
  <c r="G79" i="7"/>
  <c r="D79" i="7"/>
  <c r="D78" i="7"/>
  <c r="G78" i="7" s="1"/>
  <c r="G77" i="7"/>
  <c r="D77" i="7"/>
  <c r="D76" i="7"/>
  <c r="G76" i="7" s="1"/>
  <c r="F75" i="7"/>
  <c r="E75" i="7"/>
  <c r="D75" i="7"/>
  <c r="C75" i="7"/>
  <c r="B75" i="7"/>
  <c r="D74" i="7"/>
  <c r="G74" i="7" s="1"/>
  <c r="G73" i="7"/>
  <c r="D73" i="7"/>
  <c r="D72" i="7"/>
  <c r="G72" i="7" s="1"/>
  <c r="F71" i="7"/>
  <c r="E71" i="7"/>
  <c r="D71" i="7"/>
  <c r="C71" i="7"/>
  <c r="B71" i="7"/>
  <c r="D70" i="7"/>
  <c r="G70" i="7" s="1"/>
  <c r="G69" i="7"/>
  <c r="D69" i="7"/>
  <c r="D68" i="7"/>
  <c r="G68" i="7" s="1"/>
  <c r="G67" i="7"/>
  <c r="D67" i="7"/>
  <c r="D66" i="7"/>
  <c r="G66" i="7" s="1"/>
  <c r="G65" i="7"/>
  <c r="D65" i="7"/>
  <c r="D64" i="7"/>
  <c r="D62" i="7" s="1"/>
  <c r="G63" i="7"/>
  <c r="D63" i="7"/>
  <c r="F62" i="7"/>
  <c r="E62" i="7"/>
  <c r="C62" i="7"/>
  <c r="B62" i="7"/>
  <c r="G61" i="7"/>
  <c r="D61" i="7"/>
  <c r="D60" i="7"/>
  <c r="D58" i="7" s="1"/>
  <c r="G59" i="7"/>
  <c r="D59" i="7"/>
  <c r="F58" i="7"/>
  <c r="E58" i="7"/>
  <c r="C58" i="7"/>
  <c r="B58" i="7"/>
  <c r="G57" i="7"/>
  <c r="D57" i="7"/>
  <c r="D56" i="7"/>
  <c r="G56" i="7" s="1"/>
  <c r="G55" i="7"/>
  <c r="D55" i="7"/>
  <c r="D54" i="7"/>
  <c r="G54" i="7" s="1"/>
  <c r="G53" i="7"/>
  <c r="D53" i="7"/>
  <c r="D52" i="7"/>
  <c r="G52" i="7" s="1"/>
  <c r="G51" i="7"/>
  <c r="D51" i="7"/>
  <c r="D50" i="7"/>
  <c r="D48" i="7" s="1"/>
  <c r="G49" i="7"/>
  <c r="D49" i="7"/>
  <c r="F48" i="7"/>
  <c r="E48" i="7"/>
  <c r="C48" i="7"/>
  <c r="B48" i="7"/>
  <c r="G47" i="7"/>
  <c r="D47" i="7"/>
  <c r="D46" i="7"/>
  <c r="G46" i="7" s="1"/>
  <c r="G45" i="7"/>
  <c r="D45" i="7"/>
  <c r="D44" i="7"/>
  <c r="G44" i="7" s="1"/>
  <c r="G43" i="7"/>
  <c r="D43" i="7"/>
  <c r="D42" i="7"/>
  <c r="G42" i="7" s="1"/>
  <c r="G41" i="7"/>
  <c r="D41" i="7"/>
  <c r="D40" i="7"/>
  <c r="D38" i="7" s="1"/>
  <c r="G39" i="7"/>
  <c r="D39" i="7"/>
  <c r="F38" i="7"/>
  <c r="E38" i="7"/>
  <c r="C38" i="7"/>
  <c r="B38" i="7"/>
  <c r="G37" i="7"/>
  <c r="D37" i="7"/>
  <c r="D36" i="7"/>
  <c r="G36" i="7" s="1"/>
  <c r="G35" i="7"/>
  <c r="D35" i="7"/>
  <c r="D34" i="7"/>
  <c r="G34" i="7" s="1"/>
  <c r="G33" i="7"/>
  <c r="D33" i="7"/>
  <c r="D32" i="7"/>
  <c r="G32" i="7" s="1"/>
  <c r="G31" i="7"/>
  <c r="D31" i="7"/>
  <c r="D30" i="7"/>
  <c r="D28" i="7" s="1"/>
  <c r="G29" i="7"/>
  <c r="D29" i="7"/>
  <c r="F28" i="7"/>
  <c r="E28" i="7"/>
  <c r="C28" i="7"/>
  <c r="B28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D18" i="7" s="1"/>
  <c r="G19" i="7"/>
  <c r="D19" i="7"/>
  <c r="F18" i="7"/>
  <c r="E18" i="7"/>
  <c r="C18" i="7"/>
  <c r="B18" i="7"/>
  <c r="G17" i="7"/>
  <c r="D17" i="7"/>
  <c r="D16" i="7"/>
  <c r="G16" i="7" s="1"/>
  <c r="G15" i="7"/>
  <c r="D15" i="7"/>
  <c r="D14" i="7"/>
  <c r="G14" i="7" s="1"/>
  <c r="G13" i="7"/>
  <c r="D13" i="7"/>
  <c r="D12" i="7"/>
  <c r="D10" i="7" s="1"/>
  <c r="D9" i="7" s="1"/>
  <c r="G11" i="7"/>
  <c r="D11" i="7"/>
  <c r="F10" i="7"/>
  <c r="F9" i="7" s="1"/>
  <c r="F159" i="7" s="1"/>
  <c r="E10" i="7"/>
  <c r="C10" i="7"/>
  <c r="B10" i="7"/>
  <c r="B9" i="7" s="1"/>
  <c r="B159" i="7" s="1"/>
  <c r="E9" i="7"/>
  <c r="E159" i="7" s="1"/>
  <c r="C9" i="7"/>
  <c r="C159" i="7" s="1"/>
  <c r="F75" i="6"/>
  <c r="E75" i="6"/>
  <c r="D75" i="6"/>
  <c r="C75" i="6"/>
  <c r="B75" i="6"/>
  <c r="G74" i="6"/>
  <c r="G73" i="6"/>
  <c r="G75" i="6" s="1"/>
  <c r="G68" i="6"/>
  <c r="G67" i="6"/>
  <c r="F67" i="6"/>
  <c r="E67" i="6"/>
  <c r="D67" i="6"/>
  <c r="C67" i="6"/>
  <c r="B67" i="6"/>
  <c r="G63" i="6"/>
  <c r="G62" i="6"/>
  <c r="G61" i="6"/>
  <c r="G60" i="6"/>
  <c r="G59" i="6"/>
  <c r="F59" i="6"/>
  <c r="E59" i="6"/>
  <c r="D59" i="6"/>
  <c r="C59" i="6"/>
  <c r="B59" i="6"/>
  <c r="G58" i="6"/>
  <c r="G57" i="6"/>
  <c r="G56" i="6"/>
  <c r="G54" i="6" s="1"/>
  <c r="G55" i="6"/>
  <c r="F54" i="6"/>
  <c r="F65" i="6" s="1"/>
  <c r="E54" i="6"/>
  <c r="E65" i="6" s="1"/>
  <c r="D54" i="6"/>
  <c r="C54" i="6"/>
  <c r="B54" i="6"/>
  <c r="B65" i="6" s="1"/>
  <c r="G53" i="6"/>
  <c r="G45" i="6" s="1"/>
  <c r="G52" i="6"/>
  <c r="G51" i="6"/>
  <c r="G50" i="6"/>
  <c r="G49" i="6"/>
  <c r="G48" i="6"/>
  <c r="G47" i="6"/>
  <c r="G46" i="6"/>
  <c r="F45" i="6"/>
  <c r="E45" i="6"/>
  <c r="D45" i="6"/>
  <c r="D65" i="6" s="1"/>
  <c r="C45" i="6"/>
  <c r="C65" i="6" s="1"/>
  <c r="B45" i="6"/>
  <c r="G39" i="6"/>
  <c r="G38" i="6"/>
  <c r="G37" i="6"/>
  <c r="F37" i="6"/>
  <c r="E37" i="6"/>
  <c r="D37" i="6"/>
  <c r="C37" i="6"/>
  <c r="B37" i="6"/>
  <c r="G36" i="6"/>
  <c r="G35" i="6"/>
  <c r="F35" i="6"/>
  <c r="E35" i="6"/>
  <c r="D35" i="6"/>
  <c r="C35" i="6"/>
  <c r="B35" i="6"/>
  <c r="G34" i="6"/>
  <c r="D34" i="6"/>
  <c r="G33" i="6"/>
  <c r="G32" i="6"/>
  <c r="G31" i="6"/>
  <c r="G28" i="6" s="1"/>
  <c r="G30" i="6"/>
  <c r="G29" i="6"/>
  <c r="F28" i="6"/>
  <c r="F41" i="6" s="1"/>
  <c r="F70" i="6" s="1"/>
  <c r="E28" i="6"/>
  <c r="D28" i="6"/>
  <c r="C28" i="6"/>
  <c r="B28" i="6"/>
  <c r="B41" i="6" s="1"/>
  <c r="B70" i="6" s="1"/>
  <c r="G27" i="6"/>
  <c r="G26" i="6"/>
  <c r="G25" i="6"/>
  <c r="G24" i="6"/>
  <c r="G23" i="6"/>
  <c r="G22" i="6"/>
  <c r="G21" i="6"/>
  <c r="G20" i="6"/>
  <c r="G19" i="6"/>
  <c r="G18" i="6"/>
  <c r="G17" i="6"/>
  <c r="G16" i="6"/>
  <c r="F16" i="6"/>
  <c r="E16" i="6"/>
  <c r="E41" i="6" s="1"/>
  <c r="E70" i="6" s="1"/>
  <c r="D16" i="6"/>
  <c r="C16" i="6"/>
  <c r="C41" i="6" s="1"/>
  <c r="C70" i="6" s="1"/>
  <c r="B16" i="6"/>
  <c r="G15" i="6"/>
  <c r="D15" i="6"/>
  <c r="G14" i="6"/>
  <c r="D14" i="6"/>
  <c r="G13" i="6"/>
  <c r="D13" i="6"/>
  <c r="D41" i="6" s="1"/>
  <c r="D70" i="6" s="1"/>
  <c r="G12" i="6"/>
  <c r="G11" i="6"/>
  <c r="G10" i="6"/>
  <c r="G9" i="6"/>
  <c r="G41" i="6" s="1"/>
  <c r="D17" i="5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H27" i="3"/>
  <c r="G27" i="3"/>
  <c r="F27" i="3"/>
  <c r="E27" i="3"/>
  <c r="D27" i="3"/>
  <c r="C27" i="3"/>
  <c r="B27" i="3"/>
  <c r="H22" i="3"/>
  <c r="G22" i="3"/>
  <c r="F22" i="3"/>
  <c r="E22" i="3"/>
  <c r="D22" i="3"/>
  <c r="C22" i="3"/>
  <c r="B22" i="3"/>
  <c r="H13" i="3"/>
  <c r="G13" i="3"/>
  <c r="F13" i="3"/>
  <c r="E13" i="3"/>
  <c r="D13" i="3"/>
  <c r="C13" i="3"/>
  <c r="B13" i="3"/>
  <c r="H9" i="3"/>
  <c r="G9" i="3"/>
  <c r="G8" i="3" s="1"/>
  <c r="G20" i="3" s="1"/>
  <c r="F9" i="3"/>
  <c r="F8" i="3" s="1"/>
  <c r="F20" i="3" s="1"/>
  <c r="E9" i="3"/>
  <c r="E8" i="3" s="1"/>
  <c r="E20" i="3" s="1"/>
  <c r="D9" i="3"/>
  <c r="C9" i="3"/>
  <c r="C8" i="3" s="1"/>
  <c r="C20" i="3" s="1"/>
  <c r="B9" i="3"/>
  <c r="B8" i="3" s="1"/>
  <c r="B20" i="3" s="1"/>
  <c r="H8" i="3"/>
  <c r="H20" i="3" s="1"/>
  <c r="D8" i="3"/>
  <c r="D20" i="3" s="1"/>
  <c r="F76" i="2"/>
  <c r="E76" i="2"/>
  <c r="F69" i="2"/>
  <c r="E69" i="2"/>
  <c r="F64" i="2"/>
  <c r="E64" i="2"/>
  <c r="F58" i="2"/>
  <c r="E58" i="2"/>
  <c r="F44" i="2"/>
  <c r="E44" i="2"/>
  <c r="F40" i="2"/>
  <c r="E40" i="2"/>
  <c r="F33" i="2"/>
  <c r="E33" i="2"/>
  <c r="F29" i="2"/>
  <c r="E29" i="2"/>
  <c r="F25" i="2"/>
  <c r="E25" i="2"/>
  <c r="F21" i="2"/>
  <c r="E21" i="2"/>
  <c r="F11" i="2"/>
  <c r="E11" i="2"/>
  <c r="C61" i="2"/>
  <c r="B61" i="2"/>
  <c r="C43" i="2"/>
  <c r="B43" i="2"/>
  <c r="C40" i="2"/>
  <c r="B40" i="2"/>
  <c r="C33" i="2"/>
  <c r="B33" i="2"/>
  <c r="C27" i="2"/>
  <c r="B27" i="2"/>
  <c r="C19" i="2"/>
  <c r="B19" i="2"/>
  <c r="C11" i="2"/>
  <c r="B11" i="2"/>
  <c r="A2" i="25"/>
  <c r="A2" i="22"/>
  <c r="A2" i="20"/>
  <c r="A2" i="19"/>
  <c r="A2" i="16"/>
  <c r="B49" i="2" l="1"/>
  <c r="B63" i="2" s="1"/>
  <c r="E49" i="2"/>
  <c r="E60" i="2" s="1"/>
  <c r="E80" i="2"/>
  <c r="C49" i="2"/>
  <c r="C63" i="2" s="1"/>
  <c r="F49" i="2"/>
  <c r="F60" i="2" s="1"/>
  <c r="F80" i="2"/>
  <c r="G71" i="9"/>
  <c r="G10" i="9"/>
  <c r="D43" i="9"/>
  <c r="D77" i="9"/>
  <c r="G19" i="9"/>
  <c r="G27" i="9"/>
  <c r="G12" i="9"/>
  <c r="G55" i="9"/>
  <c r="G53" i="9" s="1"/>
  <c r="G43" i="9" s="1"/>
  <c r="G63" i="9"/>
  <c r="G61" i="9" s="1"/>
  <c r="G73" i="9"/>
  <c r="D29" i="8"/>
  <c r="G29" i="8" s="1"/>
  <c r="G9" i="8"/>
  <c r="G19" i="8"/>
  <c r="D19" i="8"/>
  <c r="G11" i="8"/>
  <c r="G62" i="7"/>
  <c r="G71" i="7"/>
  <c r="G93" i="7"/>
  <c r="G146" i="7"/>
  <c r="G150" i="7"/>
  <c r="G28" i="7"/>
  <c r="G75" i="7"/>
  <c r="G48" i="7"/>
  <c r="D84" i="7"/>
  <c r="D159" i="7" s="1"/>
  <c r="G113" i="7"/>
  <c r="G12" i="7"/>
  <c r="G10" i="7" s="1"/>
  <c r="G20" i="7"/>
  <c r="G18" i="7" s="1"/>
  <c r="G30" i="7"/>
  <c r="G40" i="7"/>
  <c r="G38" i="7" s="1"/>
  <c r="G50" i="7"/>
  <c r="G60" i="7"/>
  <c r="G58" i="7" s="1"/>
  <c r="G64" i="7"/>
  <c r="G87" i="7"/>
  <c r="G85" i="7" s="1"/>
  <c r="G95" i="7"/>
  <c r="G105" i="7"/>
  <c r="G103" i="7" s="1"/>
  <c r="G115" i="7"/>
  <c r="G125" i="7"/>
  <c r="G123" i="7" s="1"/>
  <c r="G135" i="7"/>
  <c r="G133" i="7" s="1"/>
  <c r="G139" i="7"/>
  <c r="G137" i="7" s="1"/>
  <c r="G42" i="6"/>
  <c r="G65" i="6"/>
  <c r="G70" i="6" s="1"/>
  <c r="A5" i="10"/>
  <c r="A5" i="9"/>
  <c r="A5" i="8"/>
  <c r="A5" i="7"/>
  <c r="A4" i="6"/>
  <c r="A4" i="5"/>
  <c r="A4" i="3"/>
  <c r="A2" i="15"/>
  <c r="E82" i="2" l="1"/>
  <c r="F82" i="2"/>
  <c r="G9" i="9"/>
  <c r="G77" i="9" s="1"/>
  <c r="G9" i="7"/>
  <c r="G159" i="7" s="1"/>
  <c r="G84" i="7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K20" i="4" l="1"/>
  <c r="E20" i="4"/>
  <c r="I20" i="4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<sst xmlns="http://schemas.openxmlformats.org/spreadsheetml/2006/main" count="1026" uniqueCount="604">
  <si>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</si>
  <si>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</si>
  <si>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</si>
  <si>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</si>
  <si>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</si>
  <si>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</si>
  <si>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</si>
  <si>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</si>
  <si>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</si>
  <si>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</si>
  <si>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</si>
  <si>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</si>
  <si>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</si>
  <si>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</si>
  <si>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</si>
  <si>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</si>
  <si>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</si>
  <si>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</si>
  <si>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</si>
  <si>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</si>
  <si>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</si>
  <si>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</si>
  <si>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</si>
  <si>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</si>
  <si>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</si>
  <si>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</si>
  <si>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</si>
  <si>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</si>
  <si>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</si>
  <si>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</si>
  <si>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</si>
  <si>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</si>
  <si>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</si>
  <si>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</si>
  <si>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</si>
  <si>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</si>
  <si>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</si>
  <si>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</si>
  <si>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</si>
  <si>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</si>
  <si>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</si>
  <si>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</si>
  <si>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</si>
  <si>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</si>
  <si>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</si>
  <si>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</si>
  <si>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</si>
  <si>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</si>
  <si>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</si>
  <si>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</si>
  <si>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</si>
  <si>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</si>
  <si>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</si>
  <si>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</si>
  <si>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</si>
  <si>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</si>
  <si>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</si>
  <si>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</si>
  <si>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</si>
  <si>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</si>
  <si>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</si>
  <si>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</si>
  <si>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</si>
  <si>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</si>
  <si>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</si>
  <si>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</si>
  <si>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</si>
  <si>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</si>
  <si>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</si>
  <si>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</si>
  <si>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</si>
  <si>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</si>
  <si>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</si>
  <si>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</si>
  <si>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</si>
  <si>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</si>
  <si>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</si>
  <si>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</si>
  <si>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</si>
  <si>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</si>
  <si>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</si>
  <si>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</si>
  <si>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</si>
  <si>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</si>
  <si>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</si>
  <si>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</si>
  <si>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</si>
  <si>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</si>
  <si>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</si>
  <si>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</si>
  <si>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</si>
  <si>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</si>
  <si>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</si>
  <si>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</si>
  <si>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</si>
  <si>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</si>
  <si>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</si>
  <si>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</si>
  <si>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</si>
  <si>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</si>
  <si>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</si>
  <si>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</si>
  <si>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</si>
  <si>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</si>
  <si>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</si>
  <si>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</si>
  <si>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</si>
  <si>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</si>
  <si>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</si>
  <si>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</si>
  <si>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</si>
  <si>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</si>
  <si>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</si>
  <si>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</si>
  <si>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</si>
  <si>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</si>
  <si>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</si>
  <si>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</si>
  <si>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</si>
  <si>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</si>
  <si>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</si>
  <si>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</si>
  <si>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</si>
  <si>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</si>
  <si>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</si>
  <si>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</si>
  <si>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</si>
  <si>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</si>
  <si>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</si>
  <si>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</si>
  <si>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</si>
  <si>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</si>
  <si>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</si>
  <si>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</si>
  <si>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</si>
  <si>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</si>
  <si>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</si>
  <si>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</si>
  <si>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</si>
  <si>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</si>
  <si>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</si>
  <si>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</si>
  <si>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</si>
  <si>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</si>
  <si>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</si>
  <si>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</si>
  <si>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</si>
  <si>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</si>
  <si>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</si>
  <si>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</si>
  <si>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</si>
  <si>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</si>
  <si>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</si>
  <si>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</si>
  <si>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</si>
  <si>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</si>
  <si>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</si>
  <si>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</si>
  <si>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</si>
  <si>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</si>
  <si>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</si>
  <si>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</si>
  <si>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</si>
  <si>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</si>
  <si>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</si>
  <si>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</si>
  <si>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</si>
  <si>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2024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</si>
  <si>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</si>
  <si>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</si>
  <si>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</si>
  <si>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</si>
  <si>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</si>
  <si>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</si>
  <si>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</si>
  <si>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</si>
  <si>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</si>
  <si>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</si>
  <si>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</si>
  <si>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</si>
  <si>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</si>
  <si>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</si>
  <si>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</si>
  <si>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</si>
  <si>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</si>
  <si>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</si>
  <si>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</si>
  <si>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</si>
  <si>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</si>
  <si>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</si>
  <si>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</si>
  <si>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</si>
  <si>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</si>
  <si>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</si>
  <si>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</si>
  <si>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</si>
  <si>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</si>
  <si>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</si>
  <si>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</si>
  <si>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</si>
  <si>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</si>
  <si>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</si>
  <si>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</si>
  <si>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</si>
  <si>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</si>
  <si>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</si>
  <si>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</si>
  <si>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</si>
  <si>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</si>
  <si>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</si>
  <si>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</si>
  <si>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</si>
  <si>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</si>
  <si>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</si>
  <si>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</si>
  <si>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</si>
  <si>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</si>
  <si>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</si>
  <si>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</si>
  <si>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</si>
  <si>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</si>
  <si>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</si>
  <si>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</si>
  <si>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</si>
  <si>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</si>
  <si>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</si>
  <si>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</si>
  <si>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</si>
  <si>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</si>
  <si>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</si>
  <si>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</si>
  <si>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</si>
  <si>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</si>
  <si>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</si>
  <si>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</si>
  <si>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</si>
  <si>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</si>
  <si>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</si>
  <si>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</si>
  <si>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</si>
  <si>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</si>
  <si>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</si>
  <si>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</si>
  <si>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</si>
  <si>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</si>
  <si>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</si>
  <si>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</si>
  <si>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</si>
  <si>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</si>
  <si>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</si>
  <si>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</si>
  <si>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</si>
  <si>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</si>
  <si>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</si>
  <si>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</si>
  <si>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</si>
  <si>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</si>
  <si>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</si>
  <si>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</si>
  <si>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</si>
  <si>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</si>
  <si>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</si>
  <si>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</si>
  <si>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</si>
  <si>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</si>
  <si>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</si>
  <si>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</si>
  <si>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</si>
  <si>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</si>
  <si>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</si>
  <si>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</si>
  <si>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</si>
  <si>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</si>
  <si>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</si>
  <si>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</si>
  <si>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</si>
  <si>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</si>
  <si>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</si>
  <si>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</si>
  <si>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</si>
  <si>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</si>
  <si>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</si>
  <si>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</si>
  <si>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</si>
  <si>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</si>
  <si>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</si>
  <si>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</si>
  <si>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</si>
  <si>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</si>
  <si>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</si>
  <si>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</si>
  <si>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</si>
  <si>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</si>
  <si>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</si>
  <si>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</si>
  <si>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</si>
  <si>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</si>
  <si>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</si>
  <si>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</si>
  <si>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</si>
  <si>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</si>
  <si>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</si>
  <si>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</si>
  <si>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</si>
  <si>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</si>
  <si>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</si>
  <si>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</si>
  <si>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</si>
  <si>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</si>
  <si>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</si>
  <si>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</si>
  <si>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</si>
  <si>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</si>
  <si>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</si>
  <si>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</si>
  <si>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</si>
  <si>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</si>
  <si>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</si>
  <si>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</si>
  <si>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</si>
  <si>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</si>
  <si>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</si>
  <si>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</si>
  <si>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</si>
  <si>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</si>
  <si>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</si>
  <si>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</si>
  <si>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</si>
  <si>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</si>
  <si>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</si>
  <si>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</si>
  <si>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</si>
  <si>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</si>
  <si>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</si>
  <si>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</si>
  <si>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</si>
  <si>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</si>
  <si>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</si>
  <si>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</si>
  <si>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</si>
  <si>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</si>
  <si>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</si>
  <si>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</si>
  <si>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</si>
  <si>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</si>
  <si>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</si>
  <si>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</si>
  <si>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</si>
  <si>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</si>
  <si>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</si>
  <si>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</si>
  <si>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</si>
  <si>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</si>
  <si>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</si>
  <si>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</si>
  <si>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</si>
  <si>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</si>
  <si>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</si>
  <si>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</si>
  <si>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</si>
  <si>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</si>
  <si>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</si>
  <si>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</si>
  <si>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</si>
  <si>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</si>
  <si>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</si>
  <si>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</si>
  <si>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</si>
  <si>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</si>
  <si>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</si>
  <si>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</si>
  <si>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</si>
  <si>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</si>
  <si>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</si>
  <si>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</si>
  <si>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</si>
  <si>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</si>
  <si>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</si>
  <si>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</si>
  <si>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</si>
  <si>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</si>
  <si>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</si>
  <si>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</si>
  <si>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</si>
  <si>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</si>
  <si>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</si>
  <si>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</si>
  <si>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</si>
  <si>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</si>
  <si>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</si>
  <si>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</si>
  <si>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</si>
  <si>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</si>
  <si>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</si>
  <si>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</si>
  <si>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</si>
  <si>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</si>
  <si>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</si>
  <si>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</si>
  <si>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</si>
  <si>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</si>
  <si>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</si>
  <si>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</si>
  <si>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</si>
  <si>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</si>
  <si>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</si>
  <si>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</si>
  <si>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</si>
  <si>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</si>
  <si>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</si>
  <si>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</si>
  <si>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</si>
  <si>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</si>
  <si>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</si>
  <si>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</si>
  <si>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</si>
  <si>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</si>
  <si>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</si>
  <si>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</si>
  <si>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</si>
  <si>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</si>
  <si>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</si>
  <si>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</si>
  <si>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</si>
  <si>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</si>
  <si>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</si>
  <si>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</si>
  <si>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</si>
  <si>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</si>
  <si>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</si>
  <si>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</si>
  <si>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</si>
  <si>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</si>
  <si>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</si>
  <si>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</si>
  <si>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</si>
  <si>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</si>
  <si>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</si>
  <si>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</si>
  <si>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</si>
  <si>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</si>
  <si>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</si>
  <si>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</si>
  <si>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</si>
  <si>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</si>
  <si>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</si>
  <si>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</si>
  <si>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</si>
  <si>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</si>
  <si>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</si>
  <si>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</si>
  <si>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</si>
  <si>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</si>
  <si>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</si>
  <si>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</si>
  <si>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</si>
  <si>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</si>
  <si>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</si>
  <si>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</si>
  <si>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</si>
  <si>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</si>
  <si>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</si>
  <si>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</si>
  <si>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</si>
  <si>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</si>
  <si>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</si>
  <si>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</si>
  <si>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</si>
  <si>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</si>
  <si>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</si>
  <si>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</si>
  <si>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</si>
  <si>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</si>
  <si>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</si>
  <si>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</si>
  <si>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</si>
  <si>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</si>
  <si>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</si>
  <si>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</si>
  <si>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</si>
  <si>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</si>
  <si>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</si>
  <si>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</si>
  <si>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</si>
  <si>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</si>
  <si>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</si>
  <si>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</si>
  <si>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</si>
  <si>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</si>
  <si>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</si>
  <si>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</si>
  <si>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</si>
  <si>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</si>
  <si>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</si>
  <si>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</si>
  <si>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</si>
  <si>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</si>
  <si>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</si>
  <si>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</si>
  <si>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</si>
  <si>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</si>
  <si>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</si>
  <si>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</si>
  <si>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</si>
  <si>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</si>
  <si>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</si>
  <si>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</si>
  <si>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</si>
  <si>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</si>
  <si>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</si>
  <si>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</si>
  <si>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</si>
  <si>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</si>
  <si>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</si>
  <si>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</si>
  <si>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</si>
  <si>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</si>
  <si>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</si>
  <si>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</si>
  <si>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</si>
  <si>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</si>
  <si>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</si>
  <si>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</si>
  <si>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</si>
  <si>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</si>
  <si>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</si>
  <si>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</si>
  <si>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</si>
  <si>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</si>
  <si>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</si>
  <si>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</si>
  <si>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</si>
  <si>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</si>
  <si>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</si>
  <si>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</si>
  <si>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</si>
  <si>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</si>
  <si>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</si>
  <si>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</si>
  <si>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</si>
  <si>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</si>
  <si>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</si>
  <si>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</si>
  <si>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</si>
  <si>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</si>
  <si>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</si>
  <si>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</si>
  <si>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</si>
  <si>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</si>
  <si>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</si>
  <si>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</si>
  <si>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</si>
  <si>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</si>
  <si>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</si>
  <si>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</si>
  <si>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</si>
  <si>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</si>
  <si>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</si>
  <si>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</si>
  <si>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</si>
  <si>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</si>
  <si>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</si>
  <si>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</si>
  <si>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</si>
  <si>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</si>
  <si>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</si>
  <si>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</si>
  <si>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</si>
  <si>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</si>
  <si>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</si>
  <si>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</si>
  <si>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</si>
  <si>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</si>
  <si>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</si>
  <si>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</si>
  <si>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</si>
  <si>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</si>
  <si>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</si>
  <si>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</si>
  <si>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</si>
  <si>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</si>
  <si>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</si>
  <si>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</si>
  <si>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</si>
  <si>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</si>
  <si>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</si>
  <si>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</si>
  <si>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</si>
  <si>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</si>
  <si>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</si>
  <si>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</si>
  <si>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</si>
  <si>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</si>
  <si>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</si>
  <si>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</si>
  <si>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</si>
  <si>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</si>
  <si>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</si>
  <si>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</si>
  <si>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</si>
  <si>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</si>
  <si>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Municipal de Agua Potable, Alcantarillado y Saneamiento de Dolores Hidalgo (SIMAPAS)</t>
  </si>
  <si>
    <t>Al 31 de Diciembre de 2023 y al 31 de Diciembre de 2024</t>
  </si>
  <si>
    <t>Sin información qué revelar, toda vez que no se han realizado estudios actuariales.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</si>
</sst>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1" fillId="0" borderId="1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vertical="center" indent="2"/>
    </xf>
    <xf numFmtId="0" fontId="0" fillId="0" borderId="0" xfId="0" applyFill="1"/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zoomScale="75" zoomScaleNormal="75" workbookViewId="0">
      <selection activeCell="A51" sqref="A51:XFD5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9" t="s">
        <v>0</v>
      </c>
      <c r="B1" s="160"/>
      <c r="C1" s="160"/>
      <c r="D1" s="160"/>
      <c r="E1" s="160"/>
      <c r="F1" s="161"/>
    </row>
    <row r="2" spans="1:6" ht="15" customHeight="1" x14ac:dyDescent="0.25">
      <c r="A2" s="162" t="s">
        <v>601</v>
      </c>
      <c r="B2" s="163"/>
      <c r="C2" s="163"/>
      <c r="D2" s="163"/>
      <c r="E2" s="163"/>
      <c r="F2" s="164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65" t="s">
        <v>602</v>
      </c>
      <c r="B4" s="166"/>
      <c r="C4" s="166"/>
      <c r="D4" s="166"/>
      <c r="E4" s="166"/>
      <c r="F4" s="167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">
        <v>4</v>
      </c>
      <c r="F6" s="1" t="s">
        <v>5</v>
      </c>
    </row>
    <row r="7" spans="1:6" s="200" customFormat="1" ht="15" customHeight="1" x14ac:dyDescent="0.25">
      <c r="A7" s="196"/>
      <c r="B7" s="197"/>
      <c r="C7" s="198"/>
      <c r="D7" s="199"/>
      <c r="E7" s="197"/>
      <c r="F7" s="198"/>
    </row>
    <row r="8" spans="1:6" s="200" customFormat="1" ht="15" customHeight="1" x14ac:dyDescent="0.25">
      <c r="A8" s="196"/>
      <c r="B8" s="197"/>
      <c r="C8" s="198"/>
      <c r="D8" s="199"/>
      <c r="E8" s="197"/>
      <c r="F8" s="198"/>
    </row>
    <row r="9" spans="1:6" ht="12.95" customHeight="1" x14ac:dyDescent="0.25">
      <c r="A9" s="2" t="s">
        <v>7</v>
      </c>
      <c r="B9" s="43"/>
      <c r="C9" s="43"/>
      <c r="D9" s="2" t="s">
        <v>8</v>
      </c>
      <c r="E9" s="43"/>
      <c r="F9" s="43"/>
    </row>
    <row r="10" spans="1:6" x14ac:dyDescent="0.25">
      <c r="A10" s="2" t="s">
        <v>9</v>
      </c>
      <c r="B10" s="43"/>
      <c r="C10" s="43"/>
      <c r="D10" s="2" t="s">
        <v>10</v>
      </c>
      <c r="E10" s="43"/>
      <c r="F10" s="43"/>
    </row>
    <row r="11" spans="1:6" x14ac:dyDescent="0.25">
      <c r="A11" s="44" t="s">
        <v>11</v>
      </c>
      <c r="B11" s="45">
        <f>SUM(B12:B18)</f>
        <v>37442300.990000002</v>
      </c>
      <c r="C11" s="45">
        <f>SUM(C12:C18)</f>
        <v>36376653.770000003</v>
      </c>
      <c r="D11" s="44" t="s">
        <v>12</v>
      </c>
      <c r="E11" s="45">
        <f>SUM(E12:E20)</f>
        <v>17397225.739999998</v>
      </c>
      <c r="F11" s="45">
        <f>SUM(F12:F20)</f>
        <v>21212209.580000002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45">
        <v>40.159999999999997</v>
      </c>
      <c r="F12" s="45">
        <v>7537.7</v>
      </c>
    </row>
    <row r="13" spans="1:6" x14ac:dyDescent="0.25">
      <c r="A13" s="46" t="s">
        <v>15</v>
      </c>
      <c r="B13" s="45">
        <v>37442300.990000002</v>
      </c>
      <c r="C13" s="45">
        <v>36376653.770000003</v>
      </c>
      <c r="D13" s="46" t="s">
        <v>16</v>
      </c>
      <c r="E13" s="45">
        <v>4730144.84</v>
      </c>
      <c r="F13" s="45">
        <v>2722300.51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45">
        <v>5416039.9500000002</v>
      </c>
      <c r="F14" s="45">
        <v>9786064.0500000007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45">
        <v>0</v>
      </c>
      <c r="F15" s="45">
        <v>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45">
        <v>0</v>
      </c>
      <c r="F16" s="45">
        <v>0</v>
      </c>
    </row>
    <row r="17" spans="1:6" x14ac:dyDescent="0.25">
      <c r="A17" s="46" t="s">
        <v>23</v>
      </c>
      <c r="B17" s="45">
        <v>0</v>
      </c>
      <c r="C17" s="45">
        <v>0</v>
      </c>
      <c r="D17" s="46" t="s">
        <v>24</v>
      </c>
      <c r="E17" s="45">
        <v>0</v>
      </c>
      <c r="F17" s="45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45">
        <v>2339232.0299999998</v>
      </c>
      <c r="F18" s="45">
        <v>2650085.02</v>
      </c>
    </row>
    <row r="19" spans="1:6" x14ac:dyDescent="0.25">
      <c r="A19" s="44" t="s">
        <v>27</v>
      </c>
      <c r="B19" s="45">
        <f>SUM(B20:B26)</f>
        <v>9553747.4100000001</v>
      </c>
      <c r="C19" s="45">
        <f>SUM(C20:C26)</f>
        <v>9534359.0700000003</v>
      </c>
      <c r="D19" s="46" t="s">
        <v>28</v>
      </c>
      <c r="E19" s="45">
        <v>0</v>
      </c>
      <c r="F19" s="45">
        <v>0</v>
      </c>
    </row>
    <row r="20" spans="1:6" x14ac:dyDescent="0.25">
      <c r="A20" s="46" t="s">
        <v>29</v>
      </c>
      <c r="B20" s="45">
        <v>0</v>
      </c>
      <c r="C20" s="45">
        <v>0</v>
      </c>
      <c r="D20" s="46" t="s">
        <v>30</v>
      </c>
      <c r="E20" s="45">
        <v>4911768.76</v>
      </c>
      <c r="F20" s="45">
        <v>6046222.2999999998</v>
      </c>
    </row>
    <row r="21" spans="1:6" x14ac:dyDescent="0.25">
      <c r="A21" s="46" t="s">
        <v>31</v>
      </c>
      <c r="B21" s="45">
        <v>1777942</v>
      </c>
      <c r="C21" s="45">
        <v>1810734.41</v>
      </c>
      <c r="D21" s="44" t="s">
        <v>32</v>
      </c>
      <c r="E21" s="45">
        <f>SUM(E22:E24)</f>
        <v>0</v>
      </c>
      <c r="F21" s="45">
        <f>SUM(F22:F24)</f>
        <v>0</v>
      </c>
    </row>
    <row r="22" spans="1:6" x14ac:dyDescent="0.25">
      <c r="A22" s="46" t="s">
        <v>33</v>
      </c>
      <c r="B22" s="45">
        <v>2395374.2599999998</v>
      </c>
      <c r="C22" s="45">
        <v>2267761.92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45">
        <v>0</v>
      </c>
      <c r="C23" s="45">
        <v>0</v>
      </c>
      <c r="D23" s="46" t="s">
        <v>36</v>
      </c>
      <c r="E23" s="45">
        <v>0</v>
      </c>
      <c r="F23" s="45">
        <v>0</v>
      </c>
    </row>
    <row r="24" spans="1:6" x14ac:dyDescent="0.25">
      <c r="A24" s="46" t="s">
        <v>37</v>
      </c>
      <c r="B24" s="45">
        <v>162689.79</v>
      </c>
      <c r="C24" s="45">
        <v>63850.62</v>
      </c>
      <c r="D24" s="46" t="s">
        <v>38</v>
      </c>
      <c r="E24" s="45">
        <v>0</v>
      </c>
      <c r="F24" s="45">
        <v>0</v>
      </c>
    </row>
    <row r="25" spans="1:6" x14ac:dyDescent="0.25">
      <c r="A25" s="46" t="s">
        <v>39</v>
      </c>
      <c r="B25" s="45">
        <v>0</v>
      </c>
      <c r="C25" s="45">
        <v>0</v>
      </c>
      <c r="D25" s="44" t="s">
        <v>40</v>
      </c>
      <c r="E25" s="45">
        <f>E26+E27</f>
        <v>0</v>
      </c>
      <c r="F25" s="45">
        <f>F26+F27</f>
        <v>0</v>
      </c>
    </row>
    <row r="26" spans="1:6" x14ac:dyDescent="0.25">
      <c r="A26" s="46" t="s">
        <v>41</v>
      </c>
      <c r="B26" s="45">
        <v>5217741.3600000003</v>
      </c>
      <c r="C26" s="45">
        <v>5392012.1200000001</v>
      </c>
      <c r="D26" s="46" t="s">
        <v>42</v>
      </c>
      <c r="E26" s="45">
        <v>0</v>
      </c>
      <c r="F26" s="45">
        <v>0</v>
      </c>
    </row>
    <row r="27" spans="1:6" x14ac:dyDescent="0.25">
      <c r="A27" s="44" t="s">
        <v>43</v>
      </c>
      <c r="B27" s="45">
        <f>SUM(B28:B32)</f>
        <v>458290.36</v>
      </c>
      <c r="C27" s="45">
        <f>SUM(C28:C32)</f>
        <v>1642370.99</v>
      </c>
      <c r="D27" s="46" t="s">
        <v>44</v>
      </c>
      <c r="E27" s="45">
        <v>0</v>
      </c>
      <c r="F27" s="45">
        <v>0</v>
      </c>
    </row>
    <row r="28" spans="1:6" x14ac:dyDescent="0.25">
      <c r="A28" s="46" t="s">
        <v>45</v>
      </c>
      <c r="B28" s="45">
        <v>398257.63</v>
      </c>
      <c r="C28" s="45">
        <v>0</v>
      </c>
      <c r="D28" s="44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4" t="s">
        <v>48</v>
      </c>
      <c r="E29" s="45">
        <f>SUM(E30:E32)</f>
        <v>0</v>
      </c>
      <c r="F29" s="45">
        <f>SUM(F30:F32)</f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6" t="s">
        <v>51</v>
      </c>
      <c r="B31" s="45">
        <v>60032.73</v>
      </c>
      <c r="C31" s="45">
        <v>1642370.99</v>
      </c>
      <c r="D31" s="46" t="s">
        <v>52</v>
      </c>
      <c r="E31" s="45">
        <v>0</v>
      </c>
      <c r="F31" s="45"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x14ac:dyDescent="0.25">
      <c r="A33" s="44" t="s">
        <v>55</v>
      </c>
      <c r="B33" s="45">
        <f>SUM(B34:B38)</f>
        <v>0</v>
      </c>
      <c r="C33" s="45">
        <f>SUM(C34:C38)</f>
        <v>0</v>
      </c>
      <c r="D33" s="44" t="s">
        <v>56</v>
      </c>
      <c r="E33" s="45">
        <f>SUM(E34:E39)</f>
        <v>0</v>
      </c>
      <c r="F33" s="45">
        <f>SUM(F34:F39)</f>
        <v>0</v>
      </c>
    </row>
    <row r="34" spans="1:6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6" t="s">
        <v>63</v>
      </c>
      <c r="B37" s="45">
        <v>0</v>
      </c>
      <c r="C37" s="45">
        <v>0</v>
      </c>
      <c r="D37" s="46" t="s">
        <v>64</v>
      </c>
      <c r="E37" s="45">
        <v>0</v>
      </c>
      <c r="F37" s="45">
        <v>0</v>
      </c>
    </row>
    <row r="38" spans="1:6" ht="14.45" customHeight="1" x14ac:dyDescent="0.25">
      <c r="A38" s="46" t="s">
        <v>65</v>
      </c>
      <c r="B38" s="45">
        <v>0</v>
      </c>
      <c r="C38" s="45">
        <v>0</v>
      </c>
      <c r="D38" s="46" t="s">
        <v>66</v>
      </c>
      <c r="E38" s="45">
        <v>0</v>
      </c>
      <c r="F38" s="45">
        <v>0</v>
      </c>
    </row>
    <row r="39" spans="1:6" ht="14.45" customHeight="1" x14ac:dyDescent="0.25">
      <c r="A39" s="44" t="s">
        <v>67</v>
      </c>
      <c r="B39" s="45">
        <v>2154770.9500000002</v>
      </c>
      <c r="C39" s="45">
        <v>2599770.02</v>
      </c>
      <c r="D39" s="46" t="s">
        <v>68</v>
      </c>
      <c r="E39" s="45">
        <v>0</v>
      </c>
      <c r="F39" s="45">
        <v>0</v>
      </c>
    </row>
    <row r="40" spans="1:6" x14ac:dyDescent="0.25">
      <c r="A40" s="44" t="s">
        <v>69</v>
      </c>
      <c r="B40" s="45">
        <f>SUM(B41:B42)</f>
        <v>0</v>
      </c>
      <c r="C40" s="45">
        <f>SUM(C41:C42)</f>
        <v>0</v>
      </c>
      <c r="D40" s="44" t="s">
        <v>70</v>
      </c>
      <c r="E40" s="45">
        <f>SUM(E41:E43)</f>
        <v>0</v>
      </c>
      <c r="F40" s="45">
        <f>SUM(F41:F43)</f>
        <v>0</v>
      </c>
    </row>
    <row r="41" spans="1:6" x14ac:dyDescent="0.25">
      <c r="A41" s="46" t="s">
        <v>71</v>
      </c>
      <c r="B41" s="45">
        <v>0</v>
      </c>
      <c r="C41" s="45"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6" t="s">
        <v>74</v>
      </c>
      <c r="E42" s="45">
        <v>0</v>
      </c>
      <c r="F42" s="45">
        <v>0</v>
      </c>
    </row>
    <row r="43" spans="1:6" x14ac:dyDescent="0.25">
      <c r="A43" s="44" t="s">
        <v>75</v>
      </c>
      <c r="B43" s="45">
        <f>SUM(B44:B47)</f>
        <v>0</v>
      </c>
      <c r="C43" s="45">
        <f>SUM(C44:C47)</f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4" t="s">
        <v>78</v>
      </c>
      <c r="E44" s="45">
        <f>SUM(E45:E47)</f>
        <v>-47421.38</v>
      </c>
      <c r="F44" s="45">
        <f>SUM(F45:F47)</f>
        <v>8781.2099999999991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-47421.38</v>
      </c>
      <c r="F45" s="45">
        <v>8781.2099999999991</v>
      </c>
    </row>
    <row r="46" spans="1:6" x14ac:dyDescent="0.25">
      <c r="A46" s="46" t="s">
        <v>81</v>
      </c>
      <c r="B46" s="45">
        <v>0</v>
      </c>
      <c r="C46" s="45">
        <v>0</v>
      </c>
      <c r="D46" s="46" t="s">
        <v>82</v>
      </c>
      <c r="E46" s="45">
        <v>0</v>
      </c>
      <c r="F46" s="45">
        <v>0</v>
      </c>
    </row>
    <row r="47" spans="1:6" x14ac:dyDescent="0.25">
      <c r="A47" s="46" t="s">
        <v>83</v>
      </c>
      <c r="B47" s="45">
        <v>0</v>
      </c>
      <c r="C47" s="45">
        <v>0</v>
      </c>
      <c r="D47" s="46" t="s">
        <v>84</v>
      </c>
      <c r="E47" s="45">
        <v>0</v>
      </c>
      <c r="F47" s="45">
        <v>0</v>
      </c>
    </row>
    <row r="48" spans="1:6" x14ac:dyDescent="0.25">
      <c r="A48" s="43"/>
      <c r="B48" s="47"/>
      <c r="C48" s="47"/>
      <c r="D48" s="43"/>
      <c r="E48" s="47">
        <v>0</v>
      </c>
      <c r="F48" s="47">
        <v>0</v>
      </c>
    </row>
    <row r="49" spans="1:6" x14ac:dyDescent="0.25">
      <c r="A49" s="3" t="s">
        <v>85</v>
      </c>
      <c r="B49" s="4">
        <f>B11+B19+B27+B33+B39+B40+B43</f>
        <v>49609109.710000008</v>
      </c>
      <c r="C49" s="4">
        <f>C11+C19+C27+C33+C39+C40+C43</f>
        <v>50153153.850000009</v>
      </c>
      <c r="D49" s="2" t="s">
        <v>86</v>
      </c>
      <c r="E49" s="4">
        <f>E11+E21+E25+E28+E29+E33+E40+E44</f>
        <v>17349804.359999999</v>
      </c>
      <c r="F49" s="4">
        <f>F11+F21+F25+F28+F29+F33+F40+F44</f>
        <v>21220990.790000003</v>
      </c>
    </row>
    <row r="50" spans="1:6" x14ac:dyDescent="0.25">
      <c r="A50" s="2" t="s">
        <v>87</v>
      </c>
      <c r="B50" s="47"/>
      <c r="C50" s="47"/>
      <c r="D50" s="2" t="s">
        <v>88</v>
      </c>
      <c r="E50" s="47"/>
      <c r="F50" s="47"/>
    </row>
    <row r="51" spans="1:6" x14ac:dyDescent="0.25">
      <c r="A51" s="44" t="s">
        <v>89</v>
      </c>
      <c r="B51" s="45">
        <v>0</v>
      </c>
      <c r="C51" s="45">
        <v>0</v>
      </c>
      <c r="D51" s="44" t="s">
        <v>90</v>
      </c>
      <c r="E51" s="45">
        <v>0</v>
      </c>
      <c r="F51" s="45">
        <v>-170340.2</v>
      </c>
    </row>
    <row r="52" spans="1:6" x14ac:dyDescent="0.25">
      <c r="A52" s="44" t="s">
        <v>91</v>
      </c>
      <c r="B52" s="45">
        <v>0</v>
      </c>
      <c r="C52" s="45">
        <v>0</v>
      </c>
      <c r="D52" s="44" t="s">
        <v>92</v>
      </c>
      <c r="E52" s="45">
        <v>0</v>
      </c>
      <c r="F52" s="45">
        <v>0</v>
      </c>
    </row>
    <row r="53" spans="1:6" x14ac:dyDescent="0.25">
      <c r="A53" s="44" t="s">
        <v>93</v>
      </c>
      <c r="B53" s="45">
        <v>205095317.61000001</v>
      </c>
      <c r="C53" s="45">
        <v>194071596.34999999</v>
      </c>
      <c r="D53" s="44" t="s">
        <v>94</v>
      </c>
      <c r="E53" s="45">
        <v>0</v>
      </c>
      <c r="F53" s="45">
        <v>0</v>
      </c>
    </row>
    <row r="54" spans="1:6" x14ac:dyDescent="0.25">
      <c r="A54" s="44" t="s">
        <v>95</v>
      </c>
      <c r="B54" s="45">
        <v>28930008.539999999</v>
      </c>
      <c r="C54" s="45">
        <v>20431498.07</v>
      </c>
      <c r="D54" s="44" t="s">
        <v>96</v>
      </c>
      <c r="E54" s="45">
        <v>0</v>
      </c>
      <c r="F54" s="45">
        <v>0</v>
      </c>
    </row>
    <row r="55" spans="1:6" x14ac:dyDescent="0.25">
      <c r="A55" s="44" t="s">
        <v>97</v>
      </c>
      <c r="B55" s="45">
        <v>6488541.3899999997</v>
      </c>
      <c r="C55" s="45">
        <v>6578918.5199999996</v>
      </c>
      <c r="D55" s="44" t="s">
        <v>98</v>
      </c>
      <c r="E55" s="45">
        <v>0</v>
      </c>
      <c r="F55" s="45">
        <v>0</v>
      </c>
    </row>
    <row r="56" spans="1:6" x14ac:dyDescent="0.25">
      <c r="A56" s="44" t="s">
        <v>99</v>
      </c>
      <c r="B56" s="45">
        <v>-12275112.560000001</v>
      </c>
      <c r="C56" s="45">
        <v>-7958982.6600000001</v>
      </c>
      <c r="D56" s="48" t="s">
        <v>100</v>
      </c>
      <c r="E56" s="45">
        <v>0</v>
      </c>
      <c r="F56" s="45">
        <v>0</v>
      </c>
    </row>
    <row r="57" spans="1:6" x14ac:dyDescent="0.25">
      <c r="A57" s="44" t="s">
        <v>101</v>
      </c>
      <c r="B57" s="45">
        <v>0</v>
      </c>
      <c r="C57" s="45">
        <v>0</v>
      </c>
      <c r="D57" s="43"/>
      <c r="E57" s="47"/>
      <c r="F57" s="47"/>
    </row>
    <row r="58" spans="1:6" x14ac:dyDescent="0.25">
      <c r="A58" s="44" t="s">
        <v>102</v>
      </c>
      <c r="B58" s="45">
        <v>0</v>
      </c>
      <c r="C58" s="45">
        <v>0</v>
      </c>
      <c r="D58" s="2" t="s">
        <v>103</v>
      </c>
      <c r="E58" s="4">
        <f>SUM(E51:E56)</f>
        <v>0</v>
      </c>
      <c r="F58" s="4">
        <f>SUM(F51:F56)</f>
        <v>-170340.2</v>
      </c>
    </row>
    <row r="59" spans="1:6" x14ac:dyDescent="0.25">
      <c r="A59" s="44" t="s">
        <v>104</v>
      </c>
      <c r="B59" s="45">
        <v>0</v>
      </c>
      <c r="C59" s="45">
        <v>0</v>
      </c>
      <c r="D59" s="43"/>
      <c r="E59" s="47"/>
      <c r="F59" s="47"/>
    </row>
    <row r="60" spans="1:6" x14ac:dyDescent="0.25">
      <c r="A60" s="43"/>
      <c r="B60" s="47"/>
      <c r="C60" s="47"/>
      <c r="D60" s="2" t="s">
        <v>105</v>
      </c>
      <c r="E60" s="4">
        <f>E49+E58</f>
        <v>17349804.359999999</v>
      </c>
      <c r="F60" s="4">
        <f>F49+F58</f>
        <v>21050650.590000004</v>
      </c>
    </row>
    <row r="61" spans="1:6" x14ac:dyDescent="0.25">
      <c r="A61" s="3" t="s">
        <v>106</v>
      </c>
      <c r="B61" s="4">
        <f>SUM(B51:B59)</f>
        <v>228238754.97999999</v>
      </c>
      <c r="C61" s="4">
        <f>SUM(C51:C59)</f>
        <v>213123030.28</v>
      </c>
      <c r="D61" s="43"/>
      <c r="E61" s="47"/>
      <c r="F61" s="47"/>
    </row>
    <row r="62" spans="1:6" x14ac:dyDescent="0.25">
      <c r="A62" s="43"/>
      <c r="B62" s="47"/>
      <c r="C62" s="47"/>
      <c r="D62" s="49" t="s">
        <v>107</v>
      </c>
      <c r="E62" s="47"/>
      <c r="F62" s="47"/>
    </row>
    <row r="63" spans="1:6" x14ac:dyDescent="0.25">
      <c r="A63" s="3" t="s">
        <v>108</v>
      </c>
      <c r="B63" s="4">
        <f>SUM(B49+B61)</f>
        <v>277847864.69</v>
      </c>
      <c r="C63" s="4">
        <f>SUM(C49+C61)</f>
        <v>263276184.13</v>
      </c>
      <c r="D63" s="43"/>
      <c r="E63" s="47"/>
      <c r="F63" s="47"/>
    </row>
    <row r="64" spans="1:6" x14ac:dyDescent="0.25">
      <c r="A64" s="43"/>
      <c r="B64" s="43"/>
      <c r="C64" s="43"/>
      <c r="D64" s="50" t="s">
        <v>109</v>
      </c>
      <c r="E64" s="45">
        <f>SUM(E65:E67)</f>
        <v>30973038.880000003</v>
      </c>
      <c r="F64" s="45">
        <f>SUM(F65:F67)</f>
        <v>30973038.880000003</v>
      </c>
    </row>
    <row r="65" spans="1:6" x14ac:dyDescent="0.25">
      <c r="A65" s="43"/>
      <c r="B65" s="43"/>
      <c r="C65" s="43"/>
      <c r="D65" s="44" t="s">
        <v>110</v>
      </c>
      <c r="E65" s="45">
        <v>29908497.940000001</v>
      </c>
      <c r="F65" s="45">
        <v>29908497.940000001</v>
      </c>
    </row>
    <row r="66" spans="1:6" x14ac:dyDescent="0.25">
      <c r="A66" s="43"/>
      <c r="B66" s="43"/>
      <c r="C66" s="43"/>
      <c r="D66" s="48" t="s">
        <v>111</v>
      </c>
      <c r="E66" s="45">
        <v>1064540.94</v>
      </c>
      <c r="F66" s="45">
        <v>1064540.94</v>
      </c>
    </row>
    <row r="67" spans="1:6" x14ac:dyDescent="0.25">
      <c r="A67" s="43"/>
      <c r="B67" s="43"/>
      <c r="C67" s="43"/>
      <c r="D67" s="44" t="s">
        <v>112</v>
      </c>
      <c r="E67" s="45">
        <v>0</v>
      </c>
      <c r="F67" s="45">
        <v>0</v>
      </c>
    </row>
    <row r="68" spans="1:6" x14ac:dyDescent="0.25">
      <c r="A68" s="43"/>
      <c r="B68" s="43"/>
      <c r="C68" s="43"/>
      <c r="D68" s="43"/>
      <c r="E68" s="47"/>
      <c r="F68" s="47"/>
    </row>
    <row r="69" spans="1:6" x14ac:dyDescent="0.25">
      <c r="A69" s="43"/>
      <c r="B69" s="43"/>
      <c r="C69" s="43"/>
      <c r="D69" s="50" t="s">
        <v>113</v>
      </c>
      <c r="E69" s="45">
        <f>SUM(E70:E74)</f>
        <v>229525021.45000002</v>
      </c>
      <c r="F69" s="45">
        <f>SUM(F70:F74)</f>
        <v>211252494.66</v>
      </c>
    </row>
    <row r="70" spans="1:6" x14ac:dyDescent="0.25">
      <c r="A70" s="51"/>
      <c r="B70" s="43"/>
      <c r="C70" s="43"/>
      <c r="D70" s="44" t="s">
        <v>114</v>
      </c>
      <c r="E70" s="45">
        <v>17880904.02</v>
      </c>
      <c r="F70" s="45">
        <v>14082304.890000001</v>
      </c>
    </row>
    <row r="71" spans="1:6" x14ac:dyDescent="0.25">
      <c r="A71" s="51"/>
      <c r="B71" s="43"/>
      <c r="C71" s="43"/>
      <c r="D71" s="44" t="s">
        <v>115</v>
      </c>
      <c r="E71" s="45">
        <v>211748472.21000001</v>
      </c>
      <c r="F71" s="45">
        <v>197523307.80000001</v>
      </c>
    </row>
    <row r="72" spans="1:6" x14ac:dyDescent="0.25">
      <c r="A72" s="51"/>
      <c r="B72" s="43"/>
      <c r="C72" s="43"/>
      <c r="D72" s="44" t="s">
        <v>116</v>
      </c>
      <c r="E72" s="45">
        <v>248763.25</v>
      </c>
      <c r="F72" s="45">
        <v>0</v>
      </c>
    </row>
    <row r="73" spans="1:6" x14ac:dyDescent="0.25">
      <c r="A73" s="51"/>
      <c r="B73" s="43"/>
      <c r="C73" s="43"/>
      <c r="D73" s="44" t="s">
        <v>117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4" t="s">
        <v>118</v>
      </c>
      <c r="E74" s="45">
        <v>-353118.03</v>
      </c>
      <c r="F74" s="45">
        <v>-353118.03</v>
      </c>
    </row>
    <row r="75" spans="1:6" x14ac:dyDescent="0.25">
      <c r="A75" s="51"/>
      <c r="B75" s="43"/>
      <c r="C75" s="43"/>
      <c r="D75" s="43"/>
      <c r="E75" s="47"/>
      <c r="F75" s="47"/>
    </row>
    <row r="76" spans="1:6" x14ac:dyDescent="0.25">
      <c r="A76" s="51"/>
      <c r="B76" s="43"/>
      <c r="C76" s="43"/>
      <c r="D76" s="50" t="s">
        <v>119</v>
      </c>
      <c r="E76" s="45">
        <f>E77+E78</f>
        <v>0</v>
      </c>
      <c r="F76" s="45">
        <f>F77+F78</f>
        <v>0</v>
      </c>
    </row>
    <row r="77" spans="1:6" x14ac:dyDescent="0.25">
      <c r="A77" s="51"/>
      <c r="B77" s="43"/>
      <c r="C77" s="43"/>
      <c r="D77" s="44" t="s">
        <v>120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4" t="s">
        <v>121</v>
      </c>
      <c r="E78" s="45">
        <v>0</v>
      </c>
      <c r="F78" s="45">
        <v>0</v>
      </c>
    </row>
    <row r="79" spans="1:6" x14ac:dyDescent="0.25">
      <c r="A79" s="51"/>
      <c r="B79" s="43"/>
      <c r="C79" s="43"/>
      <c r="D79" s="43"/>
      <c r="E79" s="47"/>
      <c r="F79" s="47"/>
    </row>
    <row r="80" spans="1:6" x14ac:dyDescent="0.25">
      <c r="A80" s="51"/>
      <c r="B80" s="43"/>
      <c r="C80" s="43"/>
      <c r="D80" s="2" t="s">
        <v>122</v>
      </c>
      <c r="E80" s="4">
        <f>E64+E69+E76</f>
        <v>260498060.33000001</v>
      </c>
      <c r="F80" s="4">
        <f>F64+F69+F76</f>
        <v>242225533.53999999</v>
      </c>
    </row>
    <row r="81" spans="1:6" x14ac:dyDescent="0.25">
      <c r="A81" s="51"/>
      <c r="B81" s="43"/>
      <c r="C81" s="43"/>
      <c r="D81" s="43"/>
      <c r="E81" s="47"/>
      <c r="F81" s="47"/>
    </row>
    <row r="82" spans="1:6" x14ac:dyDescent="0.25">
      <c r="A82" s="51"/>
      <c r="B82" s="43"/>
      <c r="C82" s="43"/>
      <c r="D82" s="2" t="s">
        <v>123</v>
      </c>
      <c r="E82" s="4">
        <f>E60+E80</f>
        <v>277847864.69</v>
      </c>
      <c r="F82" s="4">
        <f>F60+F80</f>
        <v>263276184.13</v>
      </c>
    </row>
    <row r="83" spans="1:6" x14ac:dyDescent="0.25">
      <c r="A83" s="52"/>
      <c r="B83" s="53"/>
      <c r="C83" s="53"/>
      <c r="D83" s="53"/>
      <c r="E83" s="54"/>
      <c r="F83" s="54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:C8 F6:F8" xr:uid="{BF4F1DA6-28D6-4D53-B57D-8331B8211F8C}"/>
    <dataValidation allowBlank="1" showInputMessage="1" showErrorMessage="1" prompt="20XN (d)" sqref="B6:B8 E6:E8" xr:uid="{AD91AAA1-4A36-4D17-9AD7-32C8DF487B7C}"/>
    <dataValidation type="decimal" allowBlank="1" showInputMessage="1" showErrorMessage="1" sqref="E49:F49 E51:F82 E11:F47 B11:C63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4" t="s">
        <v>454</v>
      </c>
      <c r="B1" s="160"/>
      <c r="C1" s="160"/>
      <c r="D1" s="160"/>
      <c r="E1" s="160"/>
      <c r="F1" s="160"/>
      <c r="G1" s="161"/>
    </row>
    <row r="2" spans="1:7" x14ac:dyDescent="0.25">
      <c r="A2" s="162" t="str">
        <f>'Formato 1'!A2</f>
        <v xml:space="preserve"> Sistema Municipal de Agua Potable, Alcantarillado y Saneamiento de Dolores Hidalgo (SIMAPAS)</v>
      </c>
      <c r="B2" s="163"/>
      <c r="C2" s="163"/>
      <c r="D2" s="163"/>
      <c r="E2" s="163"/>
      <c r="F2" s="163"/>
      <c r="G2" s="164"/>
    </row>
    <row r="3" spans="1:7" x14ac:dyDescent="0.25">
      <c r="A3" s="165" t="s">
        <v>455</v>
      </c>
      <c r="B3" s="166"/>
      <c r="C3" s="166"/>
      <c r="D3" s="166"/>
      <c r="E3" s="166"/>
      <c r="F3" s="166"/>
      <c r="G3" s="167"/>
    </row>
    <row r="4" spans="1:7" x14ac:dyDescent="0.25">
      <c r="A4" s="165" t="s">
        <v>2</v>
      </c>
      <c r="B4" s="166"/>
      <c r="C4" s="166"/>
      <c r="D4" s="166"/>
      <c r="E4" s="166"/>
      <c r="F4" s="166"/>
      <c r="G4" s="167"/>
    </row>
    <row r="5" spans="1:7" x14ac:dyDescent="0.25">
      <c r="A5" s="177" t="s">
        <v>456</v>
      </c>
      <c r="B5" s="178"/>
      <c r="C5" s="178"/>
      <c r="D5" s="178"/>
      <c r="E5" s="178"/>
      <c r="F5" s="178"/>
      <c r="G5" s="179"/>
    </row>
    <row r="6" spans="1:7" ht="30" x14ac:dyDescent="0.25">
      <c r="A6" s="137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464</v>
      </c>
      <c r="B7" s="117">
        <v>126481000</v>
      </c>
      <c r="C7" s="117">
        <v>123670050</v>
      </c>
      <c r="D7" s="117">
        <v>129853552.5</v>
      </c>
      <c r="E7" s="117">
        <v>136346230.125</v>
      </c>
      <c r="F7" s="117">
        <v>143163541.63124999</v>
      </c>
      <c r="G7" s="117">
        <v>150321718.71281251</v>
      </c>
    </row>
    <row r="8" spans="1:7" x14ac:dyDescent="0.25">
      <c r="A8" s="56" t="s">
        <v>465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</row>
    <row r="9" spans="1:7" ht="15.75" customHeight="1" x14ac:dyDescent="0.25">
      <c r="A9" s="56" t="s">
        <v>466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</row>
    <row r="10" spans="1:7" x14ac:dyDescent="0.25">
      <c r="A10" s="56" t="s">
        <v>467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x14ac:dyDescent="0.25">
      <c r="A11" s="56" t="s">
        <v>468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56" t="s">
        <v>469</v>
      </c>
      <c r="B12" s="73">
        <v>1539300</v>
      </c>
      <c r="C12" s="73">
        <v>1616265</v>
      </c>
      <c r="D12" s="73">
        <v>1697078.25</v>
      </c>
      <c r="E12" s="73">
        <v>1781932.1625000001</v>
      </c>
      <c r="F12" s="73">
        <v>1871028.7706250001</v>
      </c>
      <c r="G12" s="73">
        <v>1964580.2091562501</v>
      </c>
    </row>
    <row r="13" spans="1:7" x14ac:dyDescent="0.25">
      <c r="A13" s="56" t="s">
        <v>470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7" t="s">
        <v>471</v>
      </c>
      <c r="B14" s="73">
        <v>116241700</v>
      </c>
      <c r="C14" s="73">
        <v>122053785</v>
      </c>
      <c r="D14" s="73">
        <v>128156474.25</v>
      </c>
      <c r="E14" s="73">
        <v>134564297.96250001</v>
      </c>
      <c r="F14" s="73">
        <v>141292512.860625</v>
      </c>
      <c r="G14" s="73">
        <v>148357138.50365627</v>
      </c>
    </row>
    <row r="15" spans="1:7" x14ac:dyDescent="0.25">
      <c r="A15" s="56" t="s">
        <v>472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 t="s">
        <v>473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 t="s">
        <v>474</v>
      </c>
      <c r="B17" s="73">
        <v>8700000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</row>
    <row r="18" spans="1:7" x14ac:dyDescent="0.25">
      <c r="A18" s="56" t="s">
        <v>475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90" t="s">
        <v>476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477</v>
      </c>
      <c r="B20" s="73"/>
      <c r="C20" s="73"/>
      <c r="D20" s="73"/>
      <c r="E20" s="73"/>
      <c r="F20" s="73"/>
      <c r="G20" s="73"/>
    </row>
    <row r="21" spans="1:7" x14ac:dyDescent="0.25">
      <c r="A21" s="3" t="s">
        <v>478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56" t="s">
        <v>479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480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6" t="s">
        <v>481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ht="30" x14ac:dyDescent="0.25">
      <c r="A25" s="57" t="s">
        <v>482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483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75" t="s">
        <v>477</v>
      </c>
      <c r="B27" s="74"/>
      <c r="C27" s="74"/>
      <c r="D27" s="74"/>
      <c r="E27" s="74"/>
      <c r="F27" s="74"/>
      <c r="G27" s="74"/>
    </row>
    <row r="28" spans="1:7" x14ac:dyDescent="0.25">
      <c r="A28" s="3" t="s">
        <v>484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29" spans="1:7" x14ac:dyDescent="0.25">
      <c r="A29" s="56" t="s">
        <v>485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43" t="s">
        <v>477</v>
      </c>
      <c r="B30" s="76"/>
      <c r="C30" s="76"/>
      <c r="D30" s="76"/>
      <c r="E30" s="76"/>
      <c r="F30" s="76"/>
      <c r="G30" s="76"/>
    </row>
    <row r="31" spans="1:7" ht="14.45" customHeight="1" x14ac:dyDescent="0.25">
      <c r="A31" s="3" t="s">
        <v>486</v>
      </c>
      <c r="B31" s="117">
        <v>126481000</v>
      </c>
      <c r="C31" s="117">
        <v>123670050</v>
      </c>
      <c r="D31" s="117">
        <v>129853552.5</v>
      </c>
      <c r="E31" s="117">
        <v>136346230.125</v>
      </c>
      <c r="F31" s="117">
        <v>143163541.63124999</v>
      </c>
      <c r="G31" s="117">
        <v>150321718.71281251</v>
      </c>
    </row>
    <row r="32" spans="1:7" ht="14.45" customHeight="1" x14ac:dyDescent="0.25">
      <c r="A32" s="43"/>
      <c r="B32" s="139"/>
      <c r="C32" s="139"/>
      <c r="D32" s="139"/>
      <c r="E32" s="139"/>
      <c r="F32" s="139"/>
      <c r="G32" s="139"/>
    </row>
    <row r="33" spans="1:7" x14ac:dyDescent="0.25">
      <c r="A33" s="142" t="s">
        <v>298</v>
      </c>
      <c r="B33" s="51"/>
      <c r="C33" s="51"/>
      <c r="D33" s="51"/>
      <c r="E33" s="51"/>
      <c r="F33" s="51"/>
      <c r="G33" s="51"/>
    </row>
    <row r="34" spans="1:7" ht="30" x14ac:dyDescent="0.25">
      <c r="A34" s="140" t="s">
        <v>487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ht="30" x14ac:dyDescent="0.25">
      <c r="A35" s="140" t="s">
        <v>300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142" t="s">
        <v>488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4" t="s">
        <v>489</v>
      </c>
      <c r="B1" s="160"/>
      <c r="C1" s="160"/>
      <c r="D1" s="160"/>
      <c r="E1" s="160"/>
      <c r="F1" s="160"/>
      <c r="G1" s="161"/>
    </row>
    <row r="2" spans="1:7" x14ac:dyDescent="0.25">
      <c r="A2" s="162" t="str">
        <f>'Formato 1'!A2</f>
        <v xml:space="preserve"> Sistema Municipal de Agua Potable, Alcantarillado y Saneamiento de Dolores Hidalgo (SIMAPAS)</v>
      </c>
      <c r="B2" s="163"/>
      <c r="C2" s="163"/>
      <c r="D2" s="163"/>
      <c r="E2" s="163"/>
      <c r="F2" s="163"/>
      <c r="G2" s="164"/>
    </row>
    <row r="3" spans="1:7" x14ac:dyDescent="0.25">
      <c r="A3" s="165" t="s">
        <v>490</v>
      </c>
      <c r="B3" s="166"/>
      <c r="C3" s="166"/>
      <c r="D3" s="166"/>
      <c r="E3" s="166"/>
      <c r="F3" s="166"/>
      <c r="G3" s="167"/>
    </row>
    <row r="4" spans="1:7" x14ac:dyDescent="0.25">
      <c r="A4" s="165" t="s">
        <v>2</v>
      </c>
      <c r="B4" s="166"/>
      <c r="C4" s="166"/>
      <c r="D4" s="166"/>
      <c r="E4" s="166"/>
      <c r="F4" s="166"/>
      <c r="G4" s="167"/>
    </row>
    <row r="5" spans="1:7" x14ac:dyDescent="0.25">
      <c r="A5" s="177" t="s">
        <v>456</v>
      </c>
      <c r="B5" s="178"/>
      <c r="C5" s="178"/>
      <c r="D5" s="178"/>
      <c r="E5" s="178"/>
      <c r="F5" s="178"/>
      <c r="G5" s="179"/>
    </row>
    <row r="6" spans="1:7" ht="30" x14ac:dyDescent="0.25">
      <c r="A6" s="137" t="s">
        <v>457</v>
      </c>
      <c r="B6" s="7" t="s">
        <v>458</v>
      </c>
      <c r="C6" s="33" t="s">
        <v>459</v>
      </c>
      <c r="D6" s="33" t="s">
        <v>460</v>
      </c>
      <c r="E6" s="33" t="s">
        <v>461</v>
      </c>
      <c r="F6" s="33" t="s">
        <v>462</v>
      </c>
      <c r="G6" s="33" t="s">
        <v>463</v>
      </c>
    </row>
    <row r="7" spans="1:7" ht="15.75" customHeight="1" x14ac:dyDescent="0.25">
      <c r="A7" s="26" t="s">
        <v>491</v>
      </c>
      <c r="B7" s="117">
        <v>117781000</v>
      </c>
      <c r="C7" s="117">
        <v>123670050</v>
      </c>
      <c r="D7" s="117">
        <v>129853552.5</v>
      </c>
      <c r="E7" s="117">
        <v>136346230.125</v>
      </c>
      <c r="F7" s="117">
        <v>143163541.63125002</v>
      </c>
      <c r="G7" s="117">
        <v>150321718.71281248</v>
      </c>
    </row>
    <row r="8" spans="1:7" x14ac:dyDescent="0.25">
      <c r="A8" s="56" t="s">
        <v>492</v>
      </c>
      <c r="B8" s="73">
        <v>56532557</v>
      </c>
      <c r="C8" s="73">
        <v>59359184.850000001</v>
      </c>
      <c r="D8" s="73">
        <v>62327144.092500001</v>
      </c>
      <c r="E8" s="73">
        <v>65443501.297125004</v>
      </c>
      <c r="F8" s="73">
        <v>68715676.361981258</v>
      </c>
      <c r="G8" s="73">
        <v>72151460.180080324</v>
      </c>
    </row>
    <row r="9" spans="1:7" ht="15.75" customHeight="1" x14ac:dyDescent="0.25">
      <c r="A9" s="56" t="s">
        <v>493</v>
      </c>
      <c r="B9" s="73">
        <v>12412616</v>
      </c>
      <c r="C9" s="73">
        <v>13033246.800000001</v>
      </c>
      <c r="D9" s="73">
        <v>13684909.140000001</v>
      </c>
      <c r="E9" s="73">
        <v>14369154.597000001</v>
      </c>
      <c r="F9" s="73">
        <v>15087612.326850001</v>
      </c>
      <c r="G9" s="73">
        <v>15841992.943192501</v>
      </c>
    </row>
    <row r="10" spans="1:7" x14ac:dyDescent="0.25">
      <c r="A10" s="56" t="s">
        <v>494</v>
      </c>
      <c r="B10" s="73">
        <v>32790327</v>
      </c>
      <c r="C10" s="73">
        <v>34429843.350000001</v>
      </c>
      <c r="D10" s="73">
        <v>36151335.517500006</v>
      </c>
      <c r="E10" s="73">
        <v>37958902.293375008</v>
      </c>
      <c r="F10" s="73">
        <v>39856847.408043757</v>
      </c>
      <c r="G10" s="73">
        <v>41849689.778445944</v>
      </c>
    </row>
    <row r="11" spans="1:7" x14ac:dyDescent="0.25">
      <c r="A11" s="56" t="s">
        <v>495</v>
      </c>
      <c r="B11" s="73">
        <v>350000</v>
      </c>
      <c r="C11" s="73">
        <v>367500</v>
      </c>
      <c r="D11" s="73">
        <v>385875</v>
      </c>
      <c r="E11" s="73">
        <v>405168.75</v>
      </c>
      <c r="F11" s="73">
        <v>425427.1875</v>
      </c>
      <c r="G11" s="73">
        <v>446698.546875</v>
      </c>
    </row>
    <row r="12" spans="1:7" x14ac:dyDescent="0.25">
      <c r="A12" s="56" t="s">
        <v>496</v>
      </c>
      <c r="B12" s="73">
        <v>6756500</v>
      </c>
      <c r="C12" s="73">
        <v>7094325</v>
      </c>
      <c r="D12" s="73">
        <v>7449041.25</v>
      </c>
      <c r="E12" s="73">
        <v>7821493.3125</v>
      </c>
      <c r="F12" s="73">
        <v>8212567.9781250004</v>
      </c>
      <c r="G12" s="73">
        <v>8623196.3770312499</v>
      </c>
    </row>
    <row r="13" spans="1:7" x14ac:dyDescent="0.25">
      <c r="A13" s="56" t="s">
        <v>497</v>
      </c>
      <c r="B13" s="73">
        <v>7995000</v>
      </c>
      <c r="C13" s="73">
        <v>8394750</v>
      </c>
      <c r="D13" s="73">
        <v>8814487.5</v>
      </c>
      <c r="E13" s="73">
        <v>9255211.875</v>
      </c>
      <c r="F13" s="73">
        <v>9717972.46875</v>
      </c>
      <c r="G13" s="73">
        <v>10203871.0921875</v>
      </c>
    </row>
    <row r="14" spans="1:7" x14ac:dyDescent="0.25">
      <c r="A14" s="57" t="s">
        <v>498</v>
      </c>
      <c r="B14" s="73">
        <v>944000</v>
      </c>
      <c r="C14" s="73">
        <v>991200</v>
      </c>
      <c r="D14" s="73">
        <v>1040760</v>
      </c>
      <c r="E14" s="73">
        <v>1092798</v>
      </c>
      <c r="F14" s="73">
        <v>1147437.9000000001</v>
      </c>
      <c r="G14" s="73">
        <v>1204809.7950000002</v>
      </c>
    </row>
    <row r="15" spans="1:7" x14ac:dyDescent="0.25">
      <c r="A15" s="56" t="s">
        <v>499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 t="s">
        <v>500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/>
      <c r="B17" s="73"/>
      <c r="C17" s="73"/>
      <c r="D17" s="73"/>
      <c r="E17" s="73"/>
      <c r="F17" s="73"/>
      <c r="G17" s="73"/>
    </row>
    <row r="18" spans="1:7" x14ac:dyDescent="0.25">
      <c r="A18" s="3" t="s">
        <v>501</v>
      </c>
      <c r="B18" s="117">
        <v>8700000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</row>
    <row r="19" spans="1:7" x14ac:dyDescent="0.25">
      <c r="A19" s="56" t="s">
        <v>492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6" t="s">
        <v>493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495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496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497</v>
      </c>
      <c r="B24" s="74">
        <v>8700000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498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502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57" t="s">
        <v>500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43" t="s">
        <v>477</v>
      </c>
      <c r="B28" s="76"/>
      <c r="C28" s="76"/>
      <c r="D28" s="76"/>
      <c r="E28" s="76"/>
      <c r="F28" s="76"/>
      <c r="G28" s="76"/>
    </row>
    <row r="29" spans="1:7" ht="14.45" customHeight="1" x14ac:dyDescent="0.25">
      <c r="A29" s="3" t="s">
        <v>503</v>
      </c>
      <c r="B29" s="117">
        <v>126481000</v>
      </c>
      <c r="C29" s="117">
        <v>123670050</v>
      </c>
      <c r="D29" s="117">
        <v>129853552.5</v>
      </c>
      <c r="E29" s="117">
        <v>136346230.125</v>
      </c>
      <c r="F29" s="117">
        <v>143163541.63125002</v>
      </c>
      <c r="G29" s="117">
        <v>150321718.71281248</v>
      </c>
    </row>
    <row r="30" spans="1:7" x14ac:dyDescent="0.25">
      <c r="A30" s="52"/>
      <c r="B30" s="52"/>
      <c r="C30" s="52"/>
      <c r="D30" s="52"/>
      <c r="E30" s="52"/>
      <c r="F30" s="52"/>
      <c r="G30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4" t="s">
        <v>504</v>
      </c>
      <c r="B1" s="160"/>
      <c r="C1" s="160"/>
      <c r="D1" s="160"/>
      <c r="E1" s="160"/>
      <c r="F1" s="160"/>
      <c r="G1" s="161"/>
    </row>
    <row r="2" spans="1:7" x14ac:dyDescent="0.25">
      <c r="A2" s="162" t="str">
        <f>'Formato 1'!A2</f>
        <v xml:space="preserve"> Sistema Municipal de Agua Potable, Alcantarillado y Saneamiento de Dolores Hidalgo (SIMAPAS)</v>
      </c>
      <c r="B2" s="163"/>
      <c r="C2" s="163"/>
      <c r="D2" s="163"/>
      <c r="E2" s="163"/>
      <c r="F2" s="163"/>
      <c r="G2" s="164"/>
    </row>
    <row r="3" spans="1:7" x14ac:dyDescent="0.25">
      <c r="A3" s="165" t="s">
        <v>505</v>
      </c>
      <c r="B3" s="166"/>
      <c r="C3" s="166"/>
      <c r="D3" s="166"/>
      <c r="E3" s="166"/>
      <c r="F3" s="166"/>
      <c r="G3" s="167"/>
    </row>
    <row r="4" spans="1:7" x14ac:dyDescent="0.25">
      <c r="A4" s="165" t="s">
        <v>2</v>
      </c>
      <c r="B4" s="166"/>
      <c r="C4" s="166"/>
      <c r="D4" s="166"/>
      <c r="E4" s="166"/>
      <c r="F4" s="166"/>
      <c r="G4" s="167"/>
    </row>
    <row r="5" spans="1:7" ht="30" x14ac:dyDescent="0.25">
      <c r="A5" s="137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513</v>
      </c>
      <c r="B6" s="117">
        <f>SUM(B7:B18)</f>
        <v>0</v>
      </c>
      <c r="C6" s="117">
        <f t="shared" ref="C6:E6" si="0">SUM(C7:C18)</f>
        <v>0</v>
      </c>
      <c r="D6" s="117">
        <f t="shared" si="0"/>
        <v>0</v>
      </c>
      <c r="E6" s="117">
        <f t="shared" si="0"/>
        <v>0</v>
      </c>
      <c r="F6" s="117">
        <v>116397713.69</v>
      </c>
      <c r="G6" s="117">
        <v>128076084.89</v>
      </c>
    </row>
    <row r="7" spans="1:7" x14ac:dyDescent="0.25">
      <c r="A7" s="56" t="s">
        <v>465</v>
      </c>
      <c r="B7" s="73">
        <v>0</v>
      </c>
      <c r="C7" s="73">
        <v>0</v>
      </c>
      <c r="D7" s="73">
        <v>0</v>
      </c>
      <c r="E7" s="73">
        <v>0</v>
      </c>
      <c r="F7" s="73"/>
      <c r="G7" s="73"/>
    </row>
    <row r="8" spans="1:7" ht="15.75" customHeight="1" x14ac:dyDescent="0.25">
      <c r="A8" s="56" t="s">
        <v>466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</row>
    <row r="9" spans="1:7" x14ac:dyDescent="0.25">
      <c r="A9" s="56" t="s">
        <v>467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</row>
    <row r="10" spans="1:7" x14ac:dyDescent="0.25">
      <c r="A10" s="56" t="s">
        <v>468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x14ac:dyDescent="0.25">
      <c r="A11" s="56" t="s">
        <v>469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56" t="s">
        <v>470</v>
      </c>
      <c r="B12" s="73">
        <v>0</v>
      </c>
      <c r="C12" s="73">
        <v>0</v>
      </c>
      <c r="D12" s="73">
        <v>0</v>
      </c>
      <c r="E12" s="73">
        <v>0</v>
      </c>
      <c r="F12" s="73">
        <v>2310537.2200000002</v>
      </c>
      <c r="G12" s="73">
        <v>3206464.39</v>
      </c>
    </row>
    <row r="13" spans="1:7" x14ac:dyDescent="0.25">
      <c r="A13" s="57" t="s">
        <v>471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6" t="s">
        <v>472</v>
      </c>
      <c r="B14" s="73">
        <v>0</v>
      </c>
      <c r="C14" s="73">
        <v>0</v>
      </c>
      <c r="D14" s="73">
        <v>0</v>
      </c>
      <c r="E14" s="73">
        <v>0</v>
      </c>
      <c r="F14" s="73">
        <v>114087176.47</v>
      </c>
      <c r="G14" s="73">
        <v>120551620.5</v>
      </c>
    </row>
    <row r="15" spans="1:7" x14ac:dyDescent="0.25">
      <c r="A15" s="56" t="s">
        <v>473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 t="s">
        <v>474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56" t="s">
        <v>475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4318000</v>
      </c>
    </row>
    <row r="18" spans="1:7" x14ac:dyDescent="0.25">
      <c r="A18" s="90" t="s">
        <v>476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/>
      <c r="B19" s="73"/>
      <c r="C19" s="73"/>
      <c r="D19" s="73"/>
      <c r="E19" s="73"/>
      <c r="F19" s="73">
        <v>0</v>
      </c>
      <c r="G19" s="73">
        <v>0</v>
      </c>
    </row>
    <row r="20" spans="1:7" x14ac:dyDescent="0.25">
      <c r="A20" s="3" t="s">
        <v>514</v>
      </c>
      <c r="B20" s="117">
        <f>SUM(B21:B25)</f>
        <v>0</v>
      </c>
      <c r="C20" s="117">
        <f t="shared" ref="C20:E20" si="1">SUM(C21:C25)</f>
        <v>0</v>
      </c>
      <c r="D20" s="117">
        <f t="shared" si="1"/>
        <v>0</v>
      </c>
      <c r="E20" s="117">
        <f t="shared" si="1"/>
        <v>0</v>
      </c>
      <c r="F20" s="117"/>
      <c r="G20" s="117"/>
    </row>
    <row r="21" spans="1:7" x14ac:dyDescent="0.25">
      <c r="A21" s="56" t="s">
        <v>479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6" t="s">
        <v>480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6" t="s">
        <v>481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ht="30" x14ac:dyDescent="0.25">
      <c r="A24" s="57" t="s">
        <v>482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483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75"/>
      <c r="B26" s="74"/>
      <c r="C26" s="74"/>
      <c r="D26" s="74"/>
      <c r="E26" s="74"/>
      <c r="F26" s="74">
        <v>0</v>
      </c>
      <c r="G26" s="74">
        <v>0</v>
      </c>
    </row>
    <row r="27" spans="1:7" x14ac:dyDescent="0.25">
      <c r="A27" s="3" t="s">
        <v>515</v>
      </c>
      <c r="B27" s="117">
        <f>SUM(B28)</f>
        <v>0</v>
      </c>
      <c r="C27" s="117">
        <f t="shared" ref="C27:E27" si="2">SUM(C28)</f>
        <v>0</v>
      </c>
      <c r="D27" s="117">
        <f t="shared" si="2"/>
        <v>0</v>
      </c>
      <c r="E27" s="117">
        <f t="shared" si="2"/>
        <v>0</v>
      </c>
      <c r="F27" s="117"/>
      <c r="G27" s="117"/>
    </row>
    <row r="28" spans="1:7" x14ac:dyDescent="0.25">
      <c r="A28" s="56" t="s">
        <v>296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43"/>
      <c r="B29" s="76"/>
      <c r="C29" s="76"/>
      <c r="D29" s="76"/>
      <c r="E29" s="76"/>
      <c r="F29" s="76">
        <v>0</v>
      </c>
      <c r="G29" s="76">
        <v>0</v>
      </c>
    </row>
    <row r="30" spans="1:7" ht="14.45" customHeight="1" x14ac:dyDescent="0.25">
      <c r="A30" s="3" t="s">
        <v>516</v>
      </c>
      <c r="B30" s="117">
        <f>B20+B6+B27</f>
        <v>0</v>
      </c>
      <c r="C30" s="117">
        <f t="shared" ref="C30:E30" si="3">C20+C6+C27</f>
        <v>0</v>
      </c>
      <c r="D30" s="117">
        <f t="shared" si="3"/>
        <v>0</v>
      </c>
      <c r="E30" s="117">
        <f t="shared" si="3"/>
        <v>0</v>
      </c>
      <c r="F30" s="117">
        <f t="shared" ref="F30:G30" si="4">F6+F20+F27</f>
        <v>116397713.69</v>
      </c>
      <c r="G30" s="117">
        <f t="shared" si="4"/>
        <v>128076084.89</v>
      </c>
    </row>
    <row r="31" spans="1:7" ht="14.45" customHeight="1" x14ac:dyDescent="0.25">
      <c r="A31" s="43"/>
      <c r="B31" s="139"/>
      <c r="C31" s="139"/>
      <c r="D31" s="139"/>
      <c r="E31" s="139"/>
      <c r="F31" s="139"/>
      <c r="G31" s="139"/>
    </row>
    <row r="32" spans="1:7" x14ac:dyDescent="0.25">
      <c r="A32" s="142" t="s">
        <v>298</v>
      </c>
      <c r="B32" s="51"/>
      <c r="C32" s="51"/>
      <c r="D32" s="51"/>
      <c r="E32" s="51"/>
      <c r="F32" s="51"/>
      <c r="G32" s="51"/>
    </row>
    <row r="33" spans="1:7" ht="30" x14ac:dyDescent="0.25">
      <c r="A33" s="140" t="s">
        <v>487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</row>
    <row r="34" spans="1:7" ht="30" x14ac:dyDescent="0.25">
      <c r="A34" s="140" t="s">
        <v>300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x14ac:dyDescent="0.25">
      <c r="A35" s="51" t="s">
        <v>488</v>
      </c>
      <c r="B35" s="89">
        <v>0</v>
      </c>
      <c r="C35" s="89">
        <v>0</v>
      </c>
      <c r="D35" s="89">
        <v>0</v>
      </c>
      <c r="E35" s="89">
        <v>0</v>
      </c>
      <c r="F35" s="89">
        <f t="shared" ref="F35:G35" si="5">F33+F34</f>
        <v>0</v>
      </c>
      <c r="G35" s="89">
        <f t="shared" si="5"/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4" t="s">
        <v>519</v>
      </c>
      <c r="B1" s="160"/>
      <c r="C1" s="160"/>
      <c r="D1" s="160"/>
      <c r="E1" s="160"/>
      <c r="F1" s="160"/>
      <c r="G1" s="161"/>
    </row>
    <row r="2" spans="1:7" x14ac:dyDescent="0.25">
      <c r="A2" s="162" t="str">
        <f>'Formato 1'!A2</f>
        <v xml:space="preserve"> Sistema Municipal de Agua Potable, Alcantarillado y Saneamiento de Dolores Hidalgo (SIMAPAS)</v>
      </c>
      <c r="B2" s="163"/>
      <c r="C2" s="163"/>
      <c r="D2" s="163"/>
      <c r="E2" s="163"/>
      <c r="F2" s="163"/>
      <c r="G2" s="164"/>
    </row>
    <row r="3" spans="1:7" x14ac:dyDescent="0.25">
      <c r="A3" s="165" t="s">
        <v>520</v>
      </c>
      <c r="B3" s="166"/>
      <c r="C3" s="166"/>
      <c r="D3" s="166"/>
      <c r="E3" s="166"/>
      <c r="F3" s="166"/>
      <c r="G3" s="167"/>
    </row>
    <row r="4" spans="1:7" x14ac:dyDescent="0.25">
      <c r="A4" s="165" t="s">
        <v>2</v>
      </c>
      <c r="B4" s="166"/>
      <c r="C4" s="166"/>
      <c r="D4" s="166"/>
      <c r="E4" s="166"/>
      <c r="F4" s="166"/>
      <c r="G4" s="167"/>
    </row>
    <row r="5" spans="1:7" ht="30" x14ac:dyDescent="0.25">
      <c r="A5" s="137" t="s">
        <v>506</v>
      </c>
      <c r="B5" s="7" t="s">
        <v>507</v>
      </c>
      <c r="C5" s="33" t="s">
        <v>508</v>
      </c>
      <c r="D5" s="33" t="s">
        <v>509</v>
      </c>
      <c r="E5" s="33" t="s">
        <v>510</v>
      </c>
      <c r="F5" s="33" t="s">
        <v>511</v>
      </c>
      <c r="G5" s="33" t="s">
        <v>512</v>
      </c>
    </row>
    <row r="6" spans="1:7" ht="15.75" customHeight="1" x14ac:dyDescent="0.25">
      <c r="A6" s="26" t="s">
        <v>491</v>
      </c>
      <c r="B6" s="117">
        <v>0</v>
      </c>
      <c r="C6" s="117">
        <v>0</v>
      </c>
      <c r="D6" s="117">
        <v>0</v>
      </c>
      <c r="E6" s="117">
        <v>0</v>
      </c>
      <c r="F6" s="117">
        <v>-85124485.239999995</v>
      </c>
      <c r="G6" s="117">
        <v>124600422.20999999</v>
      </c>
    </row>
    <row r="7" spans="1:7" x14ac:dyDescent="0.25">
      <c r="A7" s="56" t="s">
        <v>492</v>
      </c>
      <c r="B7" s="73">
        <v>0</v>
      </c>
      <c r="C7" s="73">
        <v>0</v>
      </c>
      <c r="D7" s="73">
        <v>0</v>
      </c>
      <c r="E7" s="73">
        <v>0</v>
      </c>
      <c r="F7" s="73">
        <v>-38408898.219999999</v>
      </c>
      <c r="G7" s="73">
        <v>52873988.590000004</v>
      </c>
    </row>
    <row r="8" spans="1:7" ht="15.75" customHeight="1" x14ac:dyDescent="0.25">
      <c r="A8" s="56" t="s">
        <v>493</v>
      </c>
      <c r="B8" s="73">
        <v>0</v>
      </c>
      <c r="C8" s="73">
        <v>0</v>
      </c>
      <c r="D8" s="73">
        <v>0</v>
      </c>
      <c r="E8" s="73">
        <v>0</v>
      </c>
      <c r="F8" s="73">
        <v>-11086852.869999999</v>
      </c>
      <c r="G8" s="73">
        <v>13435667.580000002</v>
      </c>
    </row>
    <row r="9" spans="1:7" x14ac:dyDescent="0.25">
      <c r="A9" s="56" t="s">
        <v>494</v>
      </c>
      <c r="B9" s="73">
        <v>0</v>
      </c>
      <c r="C9" s="73">
        <v>0</v>
      </c>
      <c r="D9" s="73">
        <v>0</v>
      </c>
      <c r="E9" s="73">
        <v>0</v>
      </c>
      <c r="F9" s="73">
        <v>-23254763.870000001</v>
      </c>
      <c r="G9" s="73">
        <v>31177116.619999997</v>
      </c>
    </row>
    <row r="10" spans="1:7" x14ac:dyDescent="0.25">
      <c r="A10" s="56" t="s">
        <v>495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</row>
    <row r="11" spans="1:7" x14ac:dyDescent="0.25">
      <c r="A11" s="56" t="s">
        <v>496</v>
      </c>
      <c r="B11" s="73">
        <v>0</v>
      </c>
      <c r="C11" s="73">
        <v>0</v>
      </c>
      <c r="D11" s="73">
        <v>0</v>
      </c>
      <c r="E11" s="73">
        <v>0</v>
      </c>
      <c r="F11" s="73">
        <v>-2958224.53</v>
      </c>
      <c r="G11" s="73">
        <v>8604118.6000000015</v>
      </c>
    </row>
    <row r="12" spans="1:7" x14ac:dyDescent="0.25">
      <c r="A12" s="56" t="s">
        <v>497</v>
      </c>
      <c r="B12" s="73">
        <v>0</v>
      </c>
      <c r="C12" s="73">
        <v>0</v>
      </c>
      <c r="D12" s="73">
        <v>0</v>
      </c>
      <c r="E12" s="73">
        <v>0</v>
      </c>
      <c r="F12" s="73">
        <v>-4029582.76</v>
      </c>
      <c r="G12" s="73">
        <v>11023721.26</v>
      </c>
    </row>
    <row r="13" spans="1:7" x14ac:dyDescent="0.25">
      <c r="A13" s="57" t="s">
        <v>498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</row>
    <row r="14" spans="1:7" x14ac:dyDescent="0.25">
      <c r="A14" s="56" t="s">
        <v>499</v>
      </c>
      <c r="B14" s="73">
        <v>0</v>
      </c>
      <c r="C14" s="73">
        <v>0</v>
      </c>
      <c r="D14" s="73">
        <v>0</v>
      </c>
      <c r="E14" s="73">
        <v>0</v>
      </c>
      <c r="F14" s="73">
        <v>-5386162.9900000002</v>
      </c>
      <c r="G14" s="73">
        <v>7485809.5599999996</v>
      </c>
    </row>
    <row r="15" spans="1:7" x14ac:dyDescent="0.25">
      <c r="A15" s="56" t="s">
        <v>500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x14ac:dyDescent="0.25">
      <c r="A16" s="56"/>
      <c r="B16" s="73"/>
      <c r="C16" s="73"/>
      <c r="D16" s="73"/>
      <c r="E16" s="73"/>
      <c r="F16" s="73"/>
      <c r="G16" s="73"/>
    </row>
    <row r="17" spans="1:7" x14ac:dyDescent="0.25">
      <c r="A17" s="3" t="s">
        <v>501</v>
      </c>
      <c r="B17" s="117">
        <v>0</v>
      </c>
      <c r="C17" s="117">
        <v>0</v>
      </c>
      <c r="D17" s="117">
        <v>0</v>
      </c>
      <c r="E17" s="117">
        <v>0</v>
      </c>
      <c r="F17" s="117">
        <v>-200000</v>
      </c>
      <c r="G17" s="117">
        <v>0</v>
      </c>
    </row>
    <row r="18" spans="1:7" x14ac:dyDescent="0.25">
      <c r="A18" s="56" t="s">
        <v>492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6" t="s">
        <v>493</v>
      </c>
      <c r="B19" s="74">
        <v>0</v>
      </c>
      <c r="C19" s="74">
        <v>0</v>
      </c>
      <c r="D19" s="74">
        <v>0</v>
      </c>
      <c r="E19" s="74">
        <v>0</v>
      </c>
      <c r="F19" s="74">
        <v>-200000</v>
      </c>
      <c r="G19" s="74">
        <v>0</v>
      </c>
    </row>
    <row r="20" spans="1:7" x14ac:dyDescent="0.25">
      <c r="A20" s="56" t="s">
        <v>494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56" t="s">
        <v>495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57" t="s">
        <v>496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57" t="s">
        <v>497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7" t="s">
        <v>498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57" t="s">
        <v>502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57" t="s">
        <v>500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43" t="s">
        <v>477</v>
      </c>
      <c r="B27" s="76"/>
      <c r="C27" s="76"/>
      <c r="D27" s="76"/>
      <c r="E27" s="76"/>
      <c r="F27" s="76"/>
      <c r="G27" s="76"/>
    </row>
    <row r="28" spans="1:7" ht="14.45" customHeight="1" x14ac:dyDescent="0.25">
      <c r="A28" s="3" t="s">
        <v>503</v>
      </c>
      <c r="B28" s="117">
        <v>0</v>
      </c>
      <c r="C28" s="117">
        <v>0</v>
      </c>
      <c r="D28" s="117">
        <v>0</v>
      </c>
      <c r="E28" s="117">
        <v>0</v>
      </c>
      <c r="F28" s="117">
        <v>-85324485.239999995</v>
      </c>
      <c r="G28" s="117">
        <v>124600422.20999999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4" t="s">
        <v>523</v>
      </c>
      <c r="B1" s="160"/>
      <c r="C1" s="160"/>
      <c r="D1" s="160"/>
      <c r="E1" s="160"/>
      <c r="F1" s="160"/>
    </row>
    <row r="2" spans="1:6" x14ac:dyDescent="0.25">
      <c r="A2" s="162" t="str">
        <f>'Formato 1'!A2</f>
        <v xml:space="preserve"> Sistema Municipal de Agua Potable, Alcantarillado y Saneamiento de Dolores Hidalgo (SIMAPAS)</v>
      </c>
      <c r="B2" s="163"/>
      <c r="C2" s="163"/>
      <c r="D2" s="163"/>
      <c r="E2" s="163"/>
      <c r="F2" s="164"/>
    </row>
    <row r="3" spans="1:6" x14ac:dyDescent="0.25">
      <c r="A3" s="165" t="s">
        <v>524</v>
      </c>
      <c r="B3" s="166"/>
      <c r="C3" s="166"/>
      <c r="D3" s="166"/>
      <c r="E3" s="166"/>
      <c r="F3" s="167"/>
    </row>
    <row r="4" spans="1:6" ht="30" x14ac:dyDescent="0.25">
      <c r="A4" s="137" t="s">
        <v>506</v>
      </c>
      <c r="B4" s="7" t="s">
        <v>525</v>
      </c>
      <c r="C4" s="33" t="s">
        <v>526</v>
      </c>
      <c r="D4" s="33" t="s">
        <v>527</v>
      </c>
      <c r="E4" s="33" t="s">
        <v>528</v>
      </c>
      <c r="F4" s="33" t="s">
        <v>529</v>
      </c>
    </row>
    <row r="5" spans="1:6" ht="15.75" customHeight="1" x14ac:dyDescent="0.25">
      <c r="A5" s="141" t="s">
        <v>530</v>
      </c>
      <c r="B5" s="146"/>
      <c r="C5" s="146"/>
      <c r="D5" s="146"/>
      <c r="E5" s="146"/>
      <c r="F5" s="146"/>
    </row>
    <row r="6" spans="1:6" ht="30" x14ac:dyDescent="0.25">
      <c r="A6" s="144" t="s">
        <v>531</v>
      </c>
      <c r="B6" s="143"/>
      <c r="C6" s="143"/>
      <c r="D6" s="143"/>
      <c r="E6" s="143"/>
      <c r="F6" s="143"/>
    </row>
    <row r="7" spans="1:6" ht="15.75" customHeight="1" x14ac:dyDescent="0.25">
      <c r="A7" s="144" t="s">
        <v>532</v>
      </c>
      <c r="B7" s="143"/>
      <c r="C7" s="143"/>
      <c r="D7" s="143"/>
      <c r="E7" s="143"/>
      <c r="F7" s="143"/>
    </row>
    <row r="8" spans="1:6" x14ac:dyDescent="0.25">
      <c r="A8" s="145"/>
      <c r="B8" s="158" t="s">
        <v>603</v>
      </c>
      <c r="C8" s="143"/>
      <c r="D8" s="143"/>
      <c r="E8" s="143"/>
      <c r="F8" s="143"/>
    </row>
    <row r="9" spans="1:6" x14ac:dyDescent="0.25">
      <c r="A9" s="150" t="s">
        <v>533</v>
      </c>
      <c r="B9" s="143"/>
      <c r="C9" s="143"/>
      <c r="D9" s="143"/>
      <c r="E9" s="143"/>
      <c r="F9" s="143"/>
    </row>
    <row r="10" spans="1:6" x14ac:dyDescent="0.25">
      <c r="A10" s="144" t="s">
        <v>534</v>
      </c>
      <c r="B10" s="153"/>
      <c r="C10" s="153"/>
      <c r="D10" s="153"/>
      <c r="E10" s="153"/>
      <c r="F10" s="153"/>
    </row>
    <row r="11" spans="1:6" x14ac:dyDescent="0.25">
      <c r="A11" s="65" t="s">
        <v>535</v>
      </c>
      <c r="B11" s="153"/>
      <c r="C11" s="153"/>
      <c r="D11" s="153"/>
      <c r="E11" s="153"/>
      <c r="F11" s="153"/>
    </row>
    <row r="12" spans="1:6" x14ac:dyDescent="0.25">
      <c r="A12" s="65" t="s">
        <v>536</v>
      </c>
      <c r="B12" s="153"/>
      <c r="C12" s="153"/>
      <c r="D12" s="153"/>
      <c r="E12" s="153"/>
      <c r="F12" s="153"/>
    </row>
    <row r="13" spans="1:6" x14ac:dyDescent="0.25">
      <c r="A13" s="65" t="s">
        <v>537</v>
      </c>
      <c r="B13" s="153"/>
      <c r="C13" s="153"/>
      <c r="D13" s="153"/>
      <c r="E13" s="153"/>
      <c r="F13" s="153"/>
    </row>
    <row r="14" spans="1:6" x14ac:dyDescent="0.25">
      <c r="A14" s="144" t="s">
        <v>538</v>
      </c>
      <c r="B14" s="153"/>
      <c r="C14" s="153"/>
      <c r="D14" s="153"/>
      <c r="E14" s="153"/>
      <c r="F14" s="153"/>
    </row>
    <row r="15" spans="1:6" x14ac:dyDescent="0.25">
      <c r="A15" s="65" t="s">
        <v>535</v>
      </c>
      <c r="B15" s="153"/>
      <c r="C15" s="153"/>
      <c r="D15" s="153"/>
      <c r="E15" s="153"/>
      <c r="F15" s="153"/>
    </row>
    <row r="16" spans="1:6" x14ac:dyDescent="0.25">
      <c r="A16" s="65" t="s">
        <v>536</v>
      </c>
      <c r="B16" s="154"/>
      <c r="C16" s="154"/>
      <c r="D16" s="154"/>
      <c r="E16" s="154"/>
      <c r="F16" s="154"/>
    </row>
    <row r="17" spans="1:6" x14ac:dyDescent="0.25">
      <c r="A17" s="65" t="s">
        <v>537</v>
      </c>
      <c r="B17" s="155"/>
      <c r="C17" s="155"/>
      <c r="D17" s="155"/>
      <c r="E17" s="155"/>
      <c r="F17" s="155"/>
    </row>
    <row r="18" spans="1:6" x14ac:dyDescent="0.25">
      <c r="A18" s="144" t="s">
        <v>539</v>
      </c>
      <c r="B18" s="155"/>
      <c r="C18" s="155"/>
      <c r="D18" s="155"/>
      <c r="E18" s="155"/>
      <c r="F18" s="155"/>
    </row>
    <row r="19" spans="1:6" x14ac:dyDescent="0.25">
      <c r="A19" s="144" t="s">
        <v>540</v>
      </c>
      <c r="B19" s="155"/>
      <c r="C19" s="155"/>
      <c r="D19" s="155"/>
      <c r="E19" s="155"/>
      <c r="F19" s="155"/>
    </row>
    <row r="20" spans="1:6" x14ac:dyDescent="0.25">
      <c r="A20" s="144" t="s">
        <v>541</v>
      </c>
      <c r="B20" s="156"/>
      <c r="C20" s="156"/>
      <c r="D20" s="156"/>
      <c r="E20" s="156"/>
      <c r="F20" s="156"/>
    </row>
    <row r="21" spans="1:6" x14ac:dyDescent="0.25">
      <c r="A21" s="144" t="s">
        <v>542</v>
      </c>
      <c r="B21" s="156"/>
      <c r="C21" s="156"/>
      <c r="D21" s="156"/>
      <c r="E21" s="156"/>
      <c r="F21" s="156"/>
    </row>
    <row r="22" spans="1:6" x14ac:dyDescent="0.25">
      <c r="A22" s="144" t="s">
        <v>543</v>
      </c>
      <c r="B22" s="156"/>
      <c r="C22" s="156"/>
      <c r="D22" s="156"/>
      <c r="E22" s="156"/>
      <c r="F22" s="156"/>
    </row>
    <row r="23" spans="1:6" x14ac:dyDescent="0.25">
      <c r="A23" s="144" t="s">
        <v>544</v>
      </c>
      <c r="B23" s="156"/>
      <c r="C23" s="156"/>
      <c r="D23" s="156"/>
      <c r="E23" s="156"/>
      <c r="F23" s="156"/>
    </row>
    <row r="24" spans="1:6" x14ac:dyDescent="0.25">
      <c r="A24" s="144" t="s">
        <v>545</v>
      </c>
      <c r="B24" s="148"/>
      <c r="C24" s="148"/>
      <c r="D24" s="148"/>
      <c r="E24" s="148"/>
      <c r="F24" s="148"/>
    </row>
    <row r="25" spans="1:6" x14ac:dyDescent="0.25">
      <c r="A25" s="144" t="s">
        <v>546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547</v>
      </c>
      <c r="B27" s="147"/>
      <c r="C27" s="147"/>
      <c r="D27" s="147"/>
      <c r="E27" s="147"/>
      <c r="F27" s="147"/>
    </row>
    <row r="28" spans="1:6" x14ac:dyDescent="0.25">
      <c r="A28" s="144" t="s">
        <v>548</v>
      </c>
      <c r="B28" s="89"/>
      <c r="C28" s="89"/>
      <c r="D28" s="89"/>
      <c r="E28" s="89"/>
      <c r="F28" s="89"/>
    </row>
    <row r="29" spans="1:6" x14ac:dyDescent="0.25">
      <c r="A29" s="140"/>
      <c r="B29" s="51"/>
      <c r="C29" s="51"/>
      <c r="D29" s="51"/>
      <c r="E29" s="51"/>
      <c r="F29" s="51"/>
    </row>
    <row r="30" spans="1:6" x14ac:dyDescent="0.25">
      <c r="A30" s="151" t="s">
        <v>549</v>
      </c>
      <c r="B30" s="51"/>
      <c r="C30" s="51"/>
      <c r="D30" s="51"/>
      <c r="E30" s="51"/>
      <c r="F30" s="51"/>
    </row>
    <row r="31" spans="1:6" x14ac:dyDescent="0.25">
      <c r="A31" s="152" t="s">
        <v>534</v>
      </c>
      <c r="B31" s="89"/>
      <c r="C31" s="89"/>
      <c r="D31" s="89"/>
      <c r="E31" s="89"/>
      <c r="F31" s="89"/>
    </row>
    <row r="32" spans="1:6" x14ac:dyDescent="0.25">
      <c r="A32" s="152" t="s">
        <v>538</v>
      </c>
      <c r="B32" s="89"/>
      <c r="C32" s="89"/>
      <c r="D32" s="89"/>
      <c r="E32" s="89"/>
      <c r="F32" s="89"/>
    </row>
    <row r="33" spans="1:6" x14ac:dyDescent="0.25">
      <c r="A33" s="152" t="s">
        <v>550</v>
      </c>
      <c r="B33" s="89"/>
      <c r="C33" s="89"/>
      <c r="D33" s="89"/>
      <c r="E33" s="89"/>
      <c r="F33" s="89"/>
    </row>
    <row r="34" spans="1:6" x14ac:dyDescent="0.25">
      <c r="A34" s="140"/>
      <c r="B34" s="51"/>
      <c r="C34" s="51"/>
      <c r="D34" s="51"/>
      <c r="E34" s="51"/>
      <c r="F34" s="51"/>
    </row>
    <row r="35" spans="1:6" x14ac:dyDescent="0.25">
      <c r="A35" s="151" t="s">
        <v>551</v>
      </c>
      <c r="B35" s="51"/>
      <c r="C35" s="51"/>
      <c r="D35" s="51"/>
      <c r="E35" s="51"/>
      <c r="F35" s="51"/>
    </row>
    <row r="36" spans="1:6" x14ac:dyDescent="0.25">
      <c r="A36" s="152" t="s">
        <v>552</v>
      </c>
      <c r="B36" s="51"/>
      <c r="C36" s="51"/>
      <c r="D36" s="51"/>
      <c r="E36" s="51"/>
      <c r="F36" s="51"/>
    </row>
    <row r="37" spans="1:6" x14ac:dyDescent="0.25">
      <c r="A37" s="152" t="s">
        <v>553</v>
      </c>
      <c r="B37" s="51"/>
      <c r="C37" s="51"/>
      <c r="D37" s="51"/>
      <c r="E37" s="51"/>
      <c r="F37" s="51"/>
    </row>
    <row r="38" spans="1:6" x14ac:dyDescent="0.25">
      <c r="A38" s="152" t="s">
        <v>554</v>
      </c>
      <c r="B38" s="51"/>
      <c r="C38" s="51"/>
      <c r="D38" s="51"/>
      <c r="E38" s="51"/>
      <c r="F38" s="51"/>
    </row>
    <row r="39" spans="1:6" x14ac:dyDescent="0.25">
      <c r="A39" s="140"/>
      <c r="B39" s="51"/>
      <c r="C39" s="51"/>
      <c r="D39" s="51"/>
      <c r="E39" s="51"/>
      <c r="F39" s="51"/>
    </row>
    <row r="40" spans="1:6" x14ac:dyDescent="0.25">
      <c r="A40" s="151" t="s">
        <v>555</v>
      </c>
      <c r="B40" s="51"/>
      <c r="C40" s="51"/>
      <c r="D40" s="51"/>
      <c r="E40" s="51"/>
      <c r="F40" s="51"/>
    </row>
    <row r="41" spans="1:6" x14ac:dyDescent="0.25">
      <c r="A41" s="140"/>
      <c r="B41" s="51"/>
      <c r="C41" s="51"/>
      <c r="D41" s="51"/>
      <c r="E41" s="51"/>
      <c r="F41" s="51"/>
    </row>
    <row r="42" spans="1:6" x14ac:dyDescent="0.25">
      <c r="A42" s="151" t="s">
        <v>556</v>
      </c>
      <c r="B42" s="51"/>
      <c r="C42" s="51"/>
      <c r="D42" s="51"/>
      <c r="E42" s="51"/>
      <c r="F42" s="51"/>
    </row>
    <row r="43" spans="1:6" x14ac:dyDescent="0.25">
      <c r="A43" s="152" t="s">
        <v>557</v>
      </c>
      <c r="B43" s="89"/>
      <c r="C43" s="89"/>
      <c r="D43" s="89"/>
      <c r="E43" s="89"/>
      <c r="F43" s="89"/>
    </row>
    <row r="44" spans="1:6" x14ac:dyDescent="0.25">
      <c r="A44" s="152" t="s">
        <v>558</v>
      </c>
      <c r="B44" s="89"/>
      <c r="C44" s="89"/>
      <c r="D44" s="89"/>
      <c r="E44" s="89"/>
      <c r="F44" s="89"/>
    </row>
    <row r="45" spans="1:6" x14ac:dyDescent="0.25">
      <c r="A45" s="152" t="s">
        <v>559</v>
      </c>
      <c r="B45" s="89"/>
      <c r="C45" s="89"/>
      <c r="D45" s="89"/>
      <c r="E45" s="89"/>
      <c r="F45" s="89"/>
    </row>
    <row r="46" spans="1:6" x14ac:dyDescent="0.25">
      <c r="A46" s="140"/>
      <c r="B46" s="51"/>
      <c r="C46" s="51"/>
      <c r="D46" s="51"/>
      <c r="E46" s="51"/>
      <c r="F46" s="51"/>
    </row>
    <row r="47" spans="1:6" ht="30" x14ac:dyDescent="0.25">
      <c r="A47" s="151" t="s">
        <v>560</v>
      </c>
      <c r="B47" s="51"/>
      <c r="C47" s="51"/>
      <c r="D47" s="51"/>
      <c r="E47" s="51"/>
      <c r="F47" s="51"/>
    </row>
    <row r="48" spans="1:6" x14ac:dyDescent="0.25">
      <c r="A48" s="152" t="s">
        <v>558</v>
      </c>
      <c r="B48" s="89"/>
      <c r="C48" s="89"/>
      <c r="D48" s="89"/>
      <c r="E48" s="89"/>
      <c r="F48" s="89"/>
    </row>
    <row r="49" spans="1:6" x14ac:dyDescent="0.25">
      <c r="A49" s="152" t="s">
        <v>559</v>
      </c>
      <c r="B49" s="89"/>
      <c r="C49" s="89"/>
      <c r="D49" s="89"/>
      <c r="E49" s="89"/>
      <c r="F49" s="89"/>
    </row>
    <row r="50" spans="1:6" x14ac:dyDescent="0.25">
      <c r="A50" s="140"/>
      <c r="B50" s="51"/>
      <c r="C50" s="51"/>
      <c r="D50" s="51"/>
      <c r="E50" s="51"/>
      <c r="F50" s="51"/>
    </row>
    <row r="51" spans="1:6" x14ac:dyDescent="0.25">
      <c r="A51" s="151" t="s">
        <v>561</v>
      </c>
      <c r="B51" s="51"/>
      <c r="C51" s="51"/>
      <c r="D51" s="51"/>
      <c r="E51" s="51"/>
      <c r="F51" s="51"/>
    </row>
    <row r="52" spans="1:6" x14ac:dyDescent="0.25">
      <c r="A52" s="152" t="s">
        <v>558</v>
      </c>
      <c r="B52" s="89"/>
      <c r="C52" s="89"/>
      <c r="D52" s="89"/>
      <c r="E52" s="89"/>
      <c r="F52" s="89"/>
    </row>
    <row r="53" spans="1:6" x14ac:dyDescent="0.25">
      <c r="A53" s="152" t="s">
        <v>559</v>
      </c>
      <c r="B53" s="89"/>
      <c r="C53" s="89"/>
      <c r="D53" s="89"/>
      <c r="E53" s="89"/>
      <c r="F53" s="89"/>
    </row>
    <row r="54" spans="1:6" x14ac:dyDescent="0.25">
      <c r="A54" s="152" t="s">
        <v>562</v>
      </c>
      <c r="B54" s="89"/>
      <c r="C54" s="89"/>
      <c r="D54" s="89"/>
      <c r="E54" s="89"/>
      <c r="F54" s="89"/>
    </row>
    <row r="55" spans="1:6" x14ac:dyDescent="0.25">
      <c r="A55" s="140"/>
      <c r="B55" s="51"/>
      <c r="C55" s="51"/>
      <c r="D55" s="51"/>
      <c r="E55" s="51"/>
      <c r="F55" s="51"/>
    </row>
    <row r="56" spans="1:6" x14ac:dyDescent="0.25">
      <c r="A56" s="151" t="s">
        <v>563</v>
      </c>
      <c r="B56" s="51"/>
      <c r="C56" s="51"/>
      <c r="D56" s="51"/>
      <c r="E56" s="51"/>
      <c r="F56" s="51"/>
    </row>
    <row r="57" spans="1:6" x14ac:dyDescent="0.25">
      <c r="A57" s="152" t="s">
        <v>558</v>
      </c>
      <c r="B57" s="89"/>
      <c r="C57" s="89"/>
      <c r="D57" s="89"/>
      <c r="E57" s="89"/>
      <c r="F57" s="89"/>
    </row>
    <row r="58" spans="1:6" x14ac:dyDescent="0.25">
      <c r="A58" s="152" t="s">
        <v>559</v>
      </c>
      <c r="B58" s="89"/>
      <c r="C58" s="89"/>
      <c r="D58" s="89"/>
      <c r="E58" s="89"/>
      <c r="F58" s="89"/>
    </row>
    <row r="59" spans="1:6" x14ac:dyDescent="0.25">
      <c r="A59" s="140"/>
      <c r="B59" s="51"/>
      <c r="C59" s="51"/>
      <c r="D59" s="51"/>
      <c r="E59" s="51"/>
      <c r="F59" s="51"/>
    </row>
    <row r="60" spans="1:6" x14ac:dyDescent="0.25">
      <c r="A60" s="151" t="s">
        <v>564</v>
      </c>
      <c r="B60" s="51"/>
      <c r="C60" s="51"/>
      <c r="D60" s="51"/>
      <c r="E60" s="51"/>
      <c r="F60" s="51"/>
    </row>
    <row r="61" spans="1:6" x14ac:dyDescent="0.25">
      <c r="A61" s="152" t="s">
        <v>565</v>
      </c>
      <c r="B61" s="139"/>
      <c r="C61" s="139"/>
      <c r="D61" s="139"/>
      <c r="E61" s="139"/>
      <c r="F61" s="139"/>
    </row>
    <row r="62" spans="1:6" x14ac:dyDescent="0.25">
      <c r="A62" s="152" t="s">
        <v>566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567</v>
      </c>
      <c r="B64" s="139"/>
      <c r="C64" s="139"/>
      <c r="D64" s="139"/>
      <c r="E64" s="139"/>
      <c r="F64" s="139"/>
    </row>
    <row r="65" spans="1:6" x14ac:dyDescent="0.25">
      <c r="A65" s="152" t="s">
        <v>568</v>
      </c>
      <c r="B65" s="139"/>
      <c r="C65" s="139"/>
      <c r="D65" s="139"/>
      <c r="E65" s="139"/>
      <c r="F65" s="139"/>
    </row>
    <row r="66" spans="1:6" x14ac:dyDescent="0.25">
      <c r="A66" s="152" t="s">
        <v>569</v>
      </c>
      <c r="B66" s="140"/>
      <c r="C66" s="51"/>
      <c r="D66" s="140"/>
      <c r="E66" s="140"/>
      <c r="F66" s="140"/>
    </row>
    <row r="67" spans="1:6" x14ac:dyDescent="0.25">
      <c r="A67" s="52"/>
      <c r="B67" s="52"/>
      <c r="C67" s="52"/>
      <c r="D67" s="52"/>
      <c r="E67" s="52"/>
      <c r="F67" s="52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185" t="s">
        <v>454</v>
      </c>
      <c r="B1" s="185"/>
      <c r="C1" s="185"/>
      <c r="D1" s="185"/>
      <c r="E1" s="185"/>
      <c r="F1" s="185"/>
      <c r="G1" s="185"/>
    </row>
    <row r="2" spans="1:7" x14ac:dyDescent="0.25">
      <c r="A2" s="126" t="str">
        <f>'Formato 1'!A2</f>
        <v xml:space="preserve"> Sistema Municipal de Agua Potable, Alcantarillado y Saneamiento de Dolores Hidalgo (SIMAPAS)</v>
      </c>
      <c r="B2" s="127"/>
      <c r="C2" s="127"/>
      <c r="D2" s="127"/>
      <c r="E2" s="127"/>
      <c r="F2" s="127"/>
      <c r="G2" s="128"/>
    </row>
    <row r="3" spans="1:7" x14ac:dyDescent="0.25">
      <c r="A3" s="129" t="s">
        <v>455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456</v>
      </c>
      <c r="B5" s="130"/>
      <c r="C5" s="130"/>
      <c r="D5" s="130"/>
      <c r="E5" s="130"/>
      <c r="F5" s="130"/>
      <c r="G5" s="131"/>
    </row>
    <row r="6" spans="1:7" x14ac:dyDescent="0.25">
      <c r="A6" s="183" t="s">
        <v>506</v>
      </c>
      <c r="B6" s="36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83.25" customHeight="1" x14ac:dyDescent="0.25">
      <c r="A7" s="184"/>
      <c r="B7" s="68" t="s">
        <v>570</v>
      </c>
      <c r="C7" s="184"/>
      <c r="D7" s="184"/>
      <c r="E7" s="184"/>
      <c r="F7" s="184"/>
      <c r="G7" s="184"/>
    </row>
    <row r="8" spans="1:7" ht="30" x14ac:dyDescent="0.25">
      <c r="A8" s="69" t="s">
        <v>513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1" t="s">
        <v>241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242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243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571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572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573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574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266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575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576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577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578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292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293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296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487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300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6" t="s">
        <v>489</v>
      </c>
      <c r="B1" s="186"/>
      <c r="C1" s="186"/>
      <c r="D1" s="186"/>
      <c r="E1" s="186"/>
      <c r="F1" s="186"/>
      <c r="G1" s="186"/>
    </row>
    <row r="2" spans="1:7" x14ac:dyDescent="0.25">
      <c r="A2" s="126" t="str">
        <f>'Formato 1'!A2</f>
        <v xml:space="preserve"> Sistema Municipal de Agua Potable, Alcantarillado y Saneamiento de Dolores Hidalgo (SIMAPAS)</v>
      </c>
      <c r="B2" s="127"/>
      <c r="C2" s="127"/>
      <c r="D2" s="127"/>
      <c r="E2" s="127"/>
      <c r="F2" s="127"/>
      <c r="G2" s="128"/>
    </row>
    <row r="3" spans="1:7" x14ac:dyDescent="0.25">
      <c r="A3" s="111" t="s">
        <v>490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456</v>
      </c>
      <c r="B5" s="112"/>
      <c r="C5" s="112"/>
      <c r="D5" s="112"/>
      <c r="E5" s="112"/>
      <c r="F5" s="112"/>
      <c r="G5" s="113"/>
    </row>
    <row r="6" spans="1:7" x14ac:dyDescent="0.25">
      <c r="A6" s="187" t="s">
        <v>581</v>
      </c>
      <c r="B6" s="36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57.75" customHeight="1" x14ac:dyDescent="0.25">
      <c r="A7" s="188"/>
      <c r="B7" s="37" t="s">
        <v>570</v>
      </c>
      <c r="C7" s="184"/>
      <c r="D7" s="184"/>
      <c r="E7" s="184"/>
      <c r="F7" s="184"/>
      <c r="G7" s="184"/>
    </row>
    <row r="8" spans="1:7" x14ac:dyDescent="0.25">
      <c r="A8" s="26" t="s">
        <v>491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6" t="s">
        <v>582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583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494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495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584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497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498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499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500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582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583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494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495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584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497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498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502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500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503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6" t="s">
        <v>504</v>
      </c>
      <c r="B1" s="186"/>
      <c r="C1" s="186"/>
      <c r="D1" s="186"/>
      <c r="E1" s="186"/>
      <c r="F1" s="186"/>
      <c r="G1" s="186"/>
    </row>
    <row r="2" spans="1:7" x14ac:dyDescent="0.25">
      <c r="A2" s="126" t="str">
        <f>'Formato 1'!A2</f>
        <v xml:space="preserve"> Sistema Municipal de Agua Potable, Alcantarillado y Saneamiento de Dolores Hidalgo (SIMAPAS)</v>
      </c>
      <c r="B2" s="127"/>
      <c r="C2" s="127"/>
      <c r="D2" s="127"/>
      <c r="E2" s="127"/>
      <c r="F2" s="127"/>
      <c r="G2" s="128"/>
    </row>
    <row r="3" spans="1:7" x14ac:dyDescent="0.25">
      <c r="A3" s="111" t="s">
        <v>505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190" t="s">
        <v>506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6">
        <f>+F5+1</f>
        <v>2022</v>
      </c>
    </row>
    <row r="6" spans="1:7" ht="32.25" x14ac:dyDescent="0.25">
      <c r="A6" s="173"/>
      <c r="B6" s="192"/>
      <c r="C6" s="192"/>
      <c r="D6" s="192"/>
      <c r="E6" s="192"/>
      <c r="F6" s="192"/>
      <c r="G6" s="37" t="s">
        <v>585</v>
      </c>
    </row>
    <row r="7" spans="1:7" x14ac:dyDescent="0.25">
      <c r="A7" s="60" t="s">
        <v>513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1" t="s">
        <v>586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587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467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468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588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589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471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472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590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474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591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592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593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594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481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482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595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296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516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487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596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189" t="s">
        <v>597</v>
      </c>
      <c r="B39" s="189"/>
      <c r="C39" s="189"/>
      <c r="D39" s="189"/>
      <c r="E39" s="189"/>
      <c r="F39" s="189"/>
      <c r="G39" s="189"/>
    </row>
    <row r="40" spans="1:7" x14ac:dyDescent="0.25">
      <c r="A40" s="189" t="s">
        <v>598</v>
      </c>
      <c r="B40" s="189"/>
      <c r="C40" s="189"/>
      <c r="D40" s="189"/>
      <c r="E40" s="189"/>
      <c r="F40" s="189"/>
      <c r="G40" s="1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6" t="s">
        <v>519</v>
      </c>
      <c r="B1" s="186"/>
      <c r="C1" s="186"/>
      <c r="D1" s="186"/>
      <c r="E1" s="186"/>
      <c r="F1" s="186"/>
      <c r="G1" s="186"/>
    </row>
    <row r="2" spans="1:7" x14ac:dyDescent="0.25">
      <c r="A2" s="126" t="str">
        <f>'Formato 1'!A2</f>
        <v xml:space="preserve"> Sistema Municipal de Agua Potable, Alcantarillado y Saneamiento de Dolores Hidalgo (SIMAPAS)</v>
      </c>
      <c r="B2" s="127"/>
      <c r="C2" s="127"/>
      <c r="D2" s="127"/>
      <c r="E2" s="127"/>
      <c r="F2" s="127"/>
      <c r="G2" s="128"/>
    </row>
    <row r="3" spans="1:7" x14ac:dyDescent="0.25">
      <c r="A3" s="111" t="s">
        <v>520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193" t="s">
        <v>581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6">
        <v>2022</v>
      </c>
    </row>
    <row r="6" spans="1:7" ht="48.75" customHeight="1" x14ac:dyDescent="0.25">
      <c r="A6" s="194"/>
      <c r="B6" s="192"/>
      <c r="C6" s="192"/>
      <c r="D6" s="192"/>
      <c r="E6" s="192"/>
      <c r="F6" s="192"/>
      <c r="G6" s="37" t="s">
        <v>599</v>
      </c>
    </row>
    <row r="7" spans="1:7" x14ac:dyDescent="0.25">
      <c r="A7" s="26" t="s">
        <v>491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6" t="s">
        <v>582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583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494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495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584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497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498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499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500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582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583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494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495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584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497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498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502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500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600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189" t="s">
        <v>597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598</v>
      </c>
      <c r="B33" s="189"/>
      <c r="C33" s="189"/>
      <c r="D33" s="189"/>
      <c r="E33" s="189"/>
      <c r="F33" s="189"/>
      <c r="G33" s="1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195" t="s">
        <v>523</v>
      </c>
      <c r="B1" s="195"/>
      <c r="C1" s="195"/>
      <c r="D1" s="195"/>
      <c r="E1" s="195"/>
      <c r="F1" s="195"/>
    </row>
    <row r="2" spans="1:6" ht="20.100000000000001" customHeight="1" x14ac:dyDescent="0.25">
      <c r="A2" s="108" t="str">
        <f>'Formato 1'!A2</f>
        <v xml:space="preserve"> Sistema Municipal de Agua Potable, Alcantarillado y Saneamiento de Dolores Hidalgo (SIMAPAS)</v>
      </c>
      <c r="B2" s="132"/>
      <c r="C2" s="132"/>
      <c r="D2" s="132"/>
      <c r="E2" s="132"/>
      <c r="F2" s="133"/>
    </row>
    <row r="3" spans="1:6" ht="29.25" customHeight="1" x14ac:dyDescent="0.25">
      <c r="A3" s="134" t="s">
        <v>524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525</v>
      </c>
      <c r="C4" s="119" t="s">
        <v>526</v>
      </c>
      <c r="D4" s="119" t="s">
        <v>527</v>
      </c>
      <c r="E4" s="119" t="s">
        <v>528</v>
      </c>
      <c r="F4" s="119" t="s">
        <v>529</v>
      </c>
    </row>
    <row r="5" spans="1:6" ht="12.75" customHeight="1" x14ac:dyDescent="0.25">
      <c r="A5" s="18" t="s">
        <v>530</v>
      </c>
      <c r="B5" s="51"/>
      <c r="C5" s="51"/>
      <c r="D5" s="51"/>
      <c r="E5" s="51"/>
      <c r="F5" s="51"/>
    </row>
    <row r="6" spans="1:6" ht="30" x14ac:dyDescent="0.25">
      <c r="A6" s="57" t="s">
        <v>531</v>
      </c>
      <c r="B6" s="58"/>
      <c r="C6" s="58"/>
      <c r="D6" s="58"/>
      <c r="E6" s="58"/>
      <c r="F6" s="58"/>
    </row>
    <row r="7" spans="1:6" ht="15" x14ac:dyDescent="0.25">
      <c r="A7" s="57" t="s">
        <v>532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533</v>
      </c>
      <c r="B9" s="43"/>
      <c r="C9" s="43"/>
      <c r="D9" s="43"/>
      <c r="E9" s="43"/>
      <c r="F9" s="43"/>
    </row>
    <row r="10" spans="1:6" ht="15" x14ac:dyDescent="0.25">
      <c r="A10" s="57" t="s">
        <v>534</v>
      </c>
      <c r="B10" s="58"/>
      <c r="C10" s="58"/>
      <c r="D10" s="58"/>
      <c r="E10" s="58"/>
      <c r="F10" s="58"/>
    </row>
    <row r="11" spans="1:6" ht="15" x14ac:dyDescent="0.25">
      <c r="A11" s="78" t="s">
        <v>535</v>
      </c>
      <c r="B11" s="58"/>
      <c r="C11" s="58"/>
      <c r="D11" s="58"/>
      <c r="E11" s="58"/>
      <c r="F11" s="58"/>
    </row>
    <row r="12" spans="1:6" ht="15" x14ac:dyDescent="0.25">
      <c r="A12" s="78" t="s">
        <v>536</v>
      </c>
      <c r="B12" s="58"/>
      <c r="C12" s="58"/>
      <c r="D12" s="58"/>
      <c r="E12" s="58"/>
      <c r="F12" s="58"/>
    </row>
    <row r="13" spans="1:6" ht="15" x14ac:dyDescent="0.25">
      <c r="A13" s="78" t="s">
        <v>537</v>
      </c>
      <c r="B13" s="58"/>
      <c r="C13" s="58"/>
      <c r="D13" s="58"/>
      <c r="E13" s="58"/>
      <c r="F13" s="58"/>
    </row>
    <row r="14" spans="1:6" ht="15" x14ac:dyDescent="0.25">
      <c r="A14" s="57" t="s">
        <v>538</v>
      </c>
      <c r="B14" s="58"/>
      <c r="C14" s="58"/>
      <c r="D14" s="58"/>
      <c r="E14" s="58"/>
      <c r="F14" s="58"/>
    </row>
    <row r="15" spans="1:6" ht="15" x14ac:dyDescent="0.25">
      <c r="A15" s="78" t="s">
        <v>535</v>
      </c>
      <c r="B15" s="58"/>
      <c r="C15" s="58"/>
      <c r="D15" s="58"/>
      <c r="E15" s="58"/>
      <c r="F15" s="58"/>
    </row>
    <row r="16" spans="1:6" ht="15" x14ac:dyDescent="0.25">
      <c r="A16" s="78" t="s">
        <v>536</v>
      </c>
      <c r="B16" s="58"/>
      <c r="C16" s="58"/>
      <c r="D16" s="58"/>
      <c r="E16" s="58"/>
      <c r="F16" s="58"/>
    </row>
    <row r="17" spans="1:6" ht="15" x14ac:dyDescent="0.25">
      <c r="A17" s="78" t="s">
        <v>537</v>
      </c>
      <c r="B17" s="58"/>
      <c r="C17" s="58"/>
      <c r="D17" s="58"/>
      <c r="E17" s="58"/>
      <c r="F17" s="58"/>
    </row>
    <row r="18" spans="1:6" ht="15" x14ac:dyDescent="0.25">
      <c r="A18" s="57" t="s">
        <v>539</v>
      </c>
      <c r="B18" s="120"/>
      <c r="C18" s="58"/>
      <c r="D18" s="58"/>
      <c r="E18" s="58"/>
      <c r="F18" s="58"/>
    </row>
    <row r="19" spans="1:6" ht="15" x14ac:dyDescent="0.25">
      <c r="A19" s="57" t="s">
        <v>540</v>
      </c>
      <c r="B19" s="58"/>
      <c r="C19" s="58"/>
      <c r="D19" s="58"/>
      <c r="E19" s="58"/>
      <c r="F19" s="58"/>
    </row>
    <row r="20" spans="1:6" ht="30" x14ac:dyDescent="0.25">
      <c r="A20" s="57" t="s">
        <v>541</v>
      </c>
      <c r="B20" s="121"/>
      <c r="C20" s="121"/>
      <c r="D20" s="121"/>
      <c r="E20" s="121"/>
      <c r="F20" s="121"/>
    </row>
    <row r="21" spans="1:6" ht="30" x14ac:dyDescent="0.25">
      <c r="A21" s="57" t="s">
        <v>542</v>
      </c>
      <c r="B21" s="121"/>
      <c r="C21" s="121"/>
      <c r="D21" s="121"/>
      <c r="E21" s="121"/>
      <c r="F21" s="121"/>
    </row>
    <row r="22" spans="1:6" ht="30" x14ac:dyDescent="0.25">
      <c r="A22" s="57" t="s">
        <v>543</v>
      </c>
      <c r="B22" s="121"/>
      <c r="C22" s="121"/>
      <c r="D22" s="121"/>
      <c r="E22" s="121"/>
      <c r="F22" s="121"/>
    </row>
    <row r="23" spans="1:6" ht="15" x14ac:dyDescent="0.25">
      <c r="A23" s="57" t="s">
        <v>544</v>
      </c>
      <c r="B23" s="121"/>
      <c r="C23" s="121"/>
      <c r="D23" s="121"/>
      <c r="E23" s="121"/>
      <c r="F23" s="121"/>
    </row>
    <row r="24" spans="1:6" ht="15" x14ac:dyDescent="0.25">
      <c r="A24" s="57" t="s">
        <v>545</v>
      </c>
      <c r="B24" s="122"/>
      <c r="C24" s="58"/>
      <c r="D24" s="58"/>
      <c r="E24" s="58"/>
      <c r="F24" s="58"/>
    </row>
    <row r="25" spans="1:6" ht="15" x14ac:dyDescent="0.25">
      <c r="A25" s="57" t="s">
        <v>546</v>
      </c>
      <c r="B25" s="122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547</v>
      </c>
      <c r="B27" s="43"/>
      <c r="C27" s="43"/>
      <c r="D27" s="43"/>
      <c r="E27" s="43"/>
      <c r="F27" s="43"/>
    </row>
    <row r="28" spans="1:6" ht="15" x14ac:dyDescent="0.25">
      <c r="A28" s="57" t="s">
        <v>548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549</v>
      </c>
      <c r="B30" s="43"/>
      <c r="C30" s="43"/>
      <c r="D30" s="43"/>
      <c r="E30" s="43"/>
      <c r="F30" s="43"/>
    </row>
    <row r="31" spans="1:6" ht="15" x14ac:dyDescent="0.25">
      <c r="A31" s="57" t="s">
        <v>534</v>
      </c>
      <c r="B31" s="58"/>
      <c r="C31" s="58"/>
      <c r="D31" s="58"/>
      <c r="E31" s="58"/>
      <c r="F31" s="58"/>
    </row>
    <row r="32" spans="1:6" ht="15" x14ac:dyDescent="0.25">
      <c r="A32" s="57" t="s">
        <v>538</v>
      </c>
      <c r="B32" s="58"/>
      <c r="C32" s="58"/>
      <c r="D32" s="58"/>
      <c r="E32" s="58"/>
      <c r="F32" s="58"/>
    </row>
    <row r="33" spans="1:6" ht="15" x14ac:dyDescent="0.25">
      <c r="A33" s="57" t="s">
        <v>550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551</v>
      </c>
      <c r="B35" s="43"/>
      <c r="C35" s="43"/>
      <c r="D35" s="43"/>
      <c r="E35" s="43"/>
      <c r="F35" s="43"/>
    </row>
    <row r="36" spans="1:6" ht="15" x14ac:dyDescent="0.25">
      <c r="A36" s="57" t="s">
        <v>552</v>
      </c>
      <c r="B36" s="58"/>
      <c r="C36" s="58"/>
      <c r="D36" s="58"/>
      <c r="E36" s="58"/>
      <c r="F36" s="58"/>
    </row>
    <row r="37" spans="1:6" ht="15" x14ac:dyDescent="0.25">
      <c r="A37" s="57" t="s">
        <v>553</v>
      </c>
      <c r="B37" s="58"/>
      <c r="C37" s="58"/>
      <c r="D37" s="58"/>
      <c r="E37" s="58"/>
      <c r="F37" s="58"/>
    </row>
    <row r="38" spans="1:6" ht="15" x14ac:dyDescent="0.25">
      <c r="A38" s="57" t="s">
        <v>554</v>
      </c>
      <c r="B38" s="122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555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556</v>
      </c>
      <c r="B42" s="43"/>
      <c r="C42" s="43"/>
      <c r="D42" s="43"/>
      <c r="E42" s="43"/>
      <c r="F42" s="43"/>
    </row>
    <row r="43" spans="1:6" ht="15" x14ac:dyDescent="0.25">
      <c r="A43" s="57" t="s">
        <v>557</v>
      </c>
      <c r="B43" s="58"/>
      <c r="C43" s="58"/>
      <c r="D43" s="58"/>
      <c r="E43" s="58"/>
      <c r="F43" s="58"/>
    </row>
    <row r="44" spans="1:6" ht="15" x14ac:dyDescent="0.25">
      <c r="A44" s="57" t="s">
        <v>558</v>
      </c>
      <c r="B44" s="58"/>
      <c r="C44" s="58"/>
      <c r="D44" s="58"/>
      <c r="E44" s="58"/>
      <c r="F44" s="58"/>
    </row>
    <row r="45" spans="1:6" ht="15" x14ac:dyDescent="0.25">
      <c r="A45" s="57" t="s">
        <v>559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560</v>
      </c>
      <c r="B47" s="43"/>
      <c r="C47" s="43"/>
      <c r="D47" s="43"/>
      <c r="E47" s="43"/>
      <c r="F47" s="43"/>
    </row>
    <row r="48" spans="1:6" ht="15" x14ac:dyDescent="0.25">
      <c r="A48" s="57" t="s">
        <v>558</v>
      </c>
      <c r="B48" s="121"/>
      <c r="C48" s="121"/>
      <c r="D48" s="121"/>
      <c r="E48" s="121"/>
      <c r="F48" s="121"/>
    </row>
    <row r="49" spans="1:6" ht="15" x14ac:dyDescent="0.25">
      <c r="A49" s="57" t="s">
        <v>559</v>
      </c>
      <c r="B49" s="121"/>
      <c r="C49" s="121"/>
      <c r="D49" s="121"/>
      <c r="E49" s="121"/>
      <c r="F49" s="121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561</v>
      </c>
      <c r="B51" s="43"/>
      <c r="C51" s="43"/>
      <c r="D51" s="43"/>
      <c r="E51" s="43"/>
      <c r="F51" s="43"/>
    </row>
    <row r="52" spans="1:6" ht="15" x14ac:dyDescent="0.25">
      <c r="A52" s="57" t="s">
        <v>558</v>
      </c>
      <c r="B52" s="58"/>
      <c r="C52" s="58"/>
      <c r="D52" s="58"/>
      <c r="E52" s="58"/>
      <c r="F52" s="58"/>
    </row>
    <row r="53" spans="1:6" ht="15" x14ac:dyDescent="0.25">
      <c r="A53" s="57" t="s">
        <v>559</v>
      </c>
      <c r="B53" s="58"/>
      <c r="C53" s="58"/>
      <c r="D53" s="58"/>
      <c r="E53" s="58"/>
      <c r="F53" s="58"/>
    </row>
    <row r="54" spans="1:6" ht="15" x14ac:dyDescent="0.25">
      <c r="A54" s="57" t="s">
        <v>562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563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558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559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564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565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566</v>
      </c>
      <c r="B62" s="122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567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568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569</v>
      </c>
      <c r="B66" s="58"/>
      <c r="C66" s="58"/>
      <c r="D66" s="58"/>
      <c r="E66" s="58"/>
      <c r="F66" s="58"/>
    </row>
    <row r="67" spans="1:6" ht="20.100000000000001" customHeight="1" x14ac:dyDescent="0.25">
      <c r="A67" s="118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1"/>
    </row>
    <row r="2" spans="1:8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125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2023 y al 31 de Diciembre de 2024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0"/>
      <c r="B7" s="101"/>
      <c r="C7" s="101"/>
      <c r="D7" s="101"/>
      <c r="E7" s="101"/>
      <c r="F7" s="101"/>
      <c r="G7" s="101"/>
      <c r="H7" s="101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2" t="s">
        <v>135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103" t="s">
        <v>136</v>
      </c>
      <c r="B10" s="104">
        <v>0</v>
      </c>
      <c r="C10" s="45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</row>
    <row r="11" spans="1:8" x14ac:dyDescent="0.25">
      <c r="A11" s="103" t="s">
        <v>137</v>
      </c>
      <c r="B11" s="104">
        <v>0</v>
      </c>
      <c r="C11" s="45">
        <v>0</v>
      </c>
      <c r="D11" s="104">
        <v>0</v>
      </c>
      <c r="E11" s="104">
        <v>0</v>
      </c>
      <c r="F11" s="104">
        <v>0</v>
      </c>
      <c r="G11" s="45">
        <v>0</v>
      </c>
      <c r="H11" s="45">
        <v>0</v>
      </c>
    </row>
    <row r="12" spans="1:8" ht="16.5" customHeight="1" x14ac:dyDescent="0.25">
      <c r="A12" s="103" t="s">
        <v>138</v>
      </c>
      <c r="B12" s="104">
        <v>0</v>
      </c>
      <c r="C12" s="45">
        <v>0</v>
      </c>
      <c r="D12" s="104">
        <v>0</v>
      </c>
      <c r="E12" s="104">
        <v>0</v>
      </c>
      <c r="F12" s="104">
        <v>0</v>
      </c>
      <c r="G12" s="45">
        <v>0</v>
      </c>
      <c r="H12" s="45">
        <v>0</v>
      </c>
    </row>
    <row r="13" spans="1:8" x14ac:dyDescent="0.25">
      <c r="A13" s="102" t="s">
        <v>139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103" t="s">
        <v>140</v>
      </c>
      <c r="B14" s="104">
        <v>0</v>
      </c>
      <c r="C14" s="45">
        <v>0</v>
      </c>
      <c r="D14" s="104">
        <v>0</v>
      </c>
      <c r="E14" s="104">
        <v>0</v>
      </c>
      <c r="F14" s="104">
        <v>0</v>
      </c>
      <c r="G14" s="45">
        <v>0</v>
      </c>
      <c r="H14" s="45">
        <v>0</v>
      </c>
    </row>
    <row r="15" spans="1:8" ht="15" customHeight="1" x14ac:dyDescent="0.25">
      <c r="A15" s="103" t="s">
        <v>141</v>
      </c>
      <c r="B15" s="104">
        <v>0</v>
      </c>
      <c r="C15" s="45">
        <v>0</v>
      </c>
      <c r="D15" s="104">
        <v>0</v>
      </c>
      <c r="E15" s="104">
        <v>0</v>
      </c>
      <c r="F15" s="104">
        <v>0</v>
      </c>
      <c r="G15" s="45">
        <v>0</v>
      </c>
      <c r="H15" s="45">
        <v>0</v>
      </c>
    </row>
    <row r="16" spans="1:8" x14ac:dyDescent="0.25">
      <c r="A16" s="103" t="s">
        <v>142</v>
      </c>
      <c r="B16" s="104">
        <v>0</v>
      </c>
      <c r="C16" s="45">
        <v>0</v>
      </c>
      <c r="D16" s="104">
        <v>0</v>
      </c>
      <c r="E16" s="104">
        <v>0</v>
      </c>
      <c r="F16" s="104">
        <v>0</v>
      </c>
      <c r="G16" s="45">
        <v>0</v>
      </c>
      <c r="H16" s="45">
        <v>0</v>
      </c>
    </row>
    <row r="17" spans="1:8" x14ac:dyDescent="0.25">
      <c r="A17" s="105"/>
      <c r="B17" s="89"/>
      <c r="C17" s="89"/>
      <c r="D17" s="89"/>
      <c r="E17" s="89"/>
      <c r="F17" s="89"/>
      <c r="G17" s="89"/>
      <c r="H17" s="89"/>
    </row>
    <row r="18" spans="1:8" x14ac:dyDescent="0.25">
      <c r="A18" s="8" t="s">
        <v>143</v>
      </c>
      <c r="B18" s="4">
        <v>21050650.59</v>
      </c>
      <c r="C18" s="106"/>
      <c r="D18" s="106"/>
      <c r="E18" s="106"/>
      <c r="F18" s="4">
        <v>17349804.359999999</v>
      </c>
      <c r="G18" s="106"/>
      <c r="H18" s="106"/>
    </row>
    <row r="19" spans="1:8" ht="16.5" customHeight="1" x14ac:dyDescent="0.25">
      <c r="A19" s="105"/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" t="s">
        <v>144</v>
      </c>
      <c r="B20" s="4">
        <f t="shared" ref="B20:H20" si="3">B8+B18</f>
        <v>21050650.59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17349804.359999999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7" t="s">
        <v>146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7" t="s">
        <v>147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7" t="s">
        <v>148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7" t="s">
        <v>150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7" t="s">
        <v>151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7" t="s">
        <v>152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168" t="s">
        <v>154</v>
      </c>
      <c r="B33" s="168"/>
      <c r="C33" s="168"/>
      <c r="D33" s="168"/>
      <c r="E33" s="168"/>
      <c r="F33" s="168"/>
      <c r="G33" s="168"/>
      <c r="H33" s="168"/>
    </row>
    <row r="34" spans="1:8" ht="14.45" customHeight="1" x14ac:dyDescent="0.25">
      <c r="A34" s="168"/>
      <c r="B34" s="168"/>
      <c r="C34" s="168"/>
      <c r="D34" s="168"/>
      <c r="E34" s="168"/>
      <c r="F34" s="168"/>
      <c r="G34" s="168"/>
      <c r="H34" s="168"/>
    </row>
    <row r="35" spans="1:8" ht="14.45" customHeight="1" x14ac:dyDescent="0.25">
      <c r="A35" s="168"/>
      <c r="B35" s="168"/>
      <c r="C35" s="168"/>
      <c r="D35" s="168"/>
      <c r="E35" s="168"/>
      <c r="F35" s="168"/>
      <c r="G35" s="168"/>
      <c r="H35" s="168"/>
    </row>
    <row r="36" spans="1:8" ht="14.45" customHeight="1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4.45" customHeight="1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7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7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9" t="s">
        <v>165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167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179</v>
      </c>
      <c r="B8" s="97"/>
      <c r="C8" s="97"/>
      <c r="D8" s="97"/>
      <c r="E8" s="4">
        <f>SUM(E9:E12)</f>
        <v>0</v>
      </c>
      <c r="F8" s="9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8" t="s">
        <v>180</v>
      </c>
      <c r="B9" s="99"/>
      <c r="C9" s="99"/>
      <c r="D9" s="99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8" t="s">
        <v>181</v>
      </c>
      <c r="B10" s="99"/>
      <c r="C10" s="99"/>
      <c r="D10" s="99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8" t="s">
        <v>182</v>
      </c>
      <c r="B11" s="99"/>
      <c r="C11" s="99"/>
      <c r="D11" s="99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8" t="s">
        <v>183</v>
      </c>
      <c r="B12" s="99"/>
      <c r="C12" s="99"/>
      <c r="D12" s="99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8" t="s">
        <v>153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184</v>
      </c>
      <c r="B14" s="97"/>
      <c r="C14" s="97"/>
      <c r="D14" s="97"/>
      <c r="E14" s="4">
        <f>SUM(E15:E18)</f>
        <v>0</v>
      </c>
      <c r="F14" s="9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8" t="s">
        <v>185</v>
      </c>
      <c r="B15" s="99"/>
      <c r="C15" s="99"/>
      <c r="D15" s="99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8" t="s">
        <v>186</v>
      </c>
      <c r="B16" s="99"/>
      <c r="C16" s="99"/>
      <c r="D16" s="99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8" t="s">
        <v>187</v>
      </c>
      <c r="B17" s="99"/>
      <c r="C17" s="99"/>
      <c r="D17" s="99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8" t="s">
        <v>188</v>
      </c>
      <c r="B18" s="99"/>
      <c r="C18" s="99"/>
      <c r="D18" s="99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8" t="s">
        <v>153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189</v>
      </c>
      <c r="B20" s="97"/>
      <c r="C20" s="97"/>
      <c r="D20" s="97"/>
      <c r="E20" s="4">
        <f>SUM(E8,E14)</f>
        <v>0</v>
      </c>
      <c r="F20" s="9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9" t="s">
        <v>190</v>
      </c>
      <c r="B1" s="160"/>
      <c r="C1" s="160"/>
      <c r="D1" s="161"/>
    </row>
    <row r="2" spans="1:4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10"/>
    </row>
    <row r="3" spans="1:4" x14ac:dyDescent="0.25">
      <c r="A3" s="111" t="s">
        <v>191</v>
      </c>
      <c r="B3" s="112"/>
      <c r="C3" s="112"/>
      <c r="D3" s="113"/>
    </row>
    <row r="4" spans="1:4" x14ac:dyDescent="0.25">
      <c r="A4" s="111" t="str">
        <f>'Formato 3'!A4</f>
        <v>Del 1 de Enero al 31 de Marzo de 2024 (b)</v>
      </c>
      <c r="B4" s="112"/>
      <c r="C4" s="112"/>
      <c r="D4" s="113"/>
    </row>
    <row r="5" spans="1:4" x14ac:dyDescent="0.25">
      <c r="A5" s="114" t="s">
        <v>2</v>
      </c>
      <c r="B5" s="115"/>
      <c r="C5" s="115"/>
      <c r="D5" s="116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4">
        <f>SUM(B9:B11)</f>
        <v>126481000</v>
      </c>
      <c r="C8" s="14">
        <f>SUM(C9:C11)</f>
        <v>128076084.39</v>
      </c>
      <c r="D8" s="14">
        <f>SUM(D9:D11)</f>
        <v>128076084.89</v>
      </c>
    </row>
    <row r="9" spans="1:4" x14ac:dyDescent="0.25">
      <c r="A9" s="56" t="s">
        <v>196</v>
      </c>
      <c r="B9" s="92">
        <v>123481000</v>
      </c>
      <c r="C9" s="92">
        <v>128076084.39</v>
      </c>
      <c r="D9" s="92">
        <v>128076084.89</v>
      </c>
    </row>
    <row r="10" spans="1:4" x14ac:dyDescent="0.25">
      <c r="A10" s="56" t="s">
        <v>197</v>
      </c>
      <c r="B10" s="92">
        <v>3000000</v>
      </c>
      <c r="C10" s="92">
        <v>0</v>
      </c>
      <c r="D10" s="92">
        <v>0</v>
      </c>
    </row>
    <row r="11" spans="1:4" x14ac:dyDescent="0.25">
      <c r="A11" s="56" t="s">
        <v>198</v>
      </c>
      <c r="B11" s="92">
        <f>B44</f>
        <v>0</v>
      </c>
      <c r="C11" s="92">
        <f>C44</f>
        <v>0</v>
      </c>
      <c r="D11" s="92">
        <f>D44</f>
        <v>0</v>
      </c>
    </row>
    <row r="12" spans="1:4" x14ac:dyDescent="0.25">
      <c r="A12" s="44"/>
      <c r="B12" s="89"/>
      <c r="C12" s="89"/>
      <c r="D12" s="89"/>
    </row>
    <row r="13" spans="1:4" x14ac:dyDescent="0.25">
      <c r="A13" s="3" t="s">
        <v>199</v>
      </c>
      <c r="B13" s="14">
        <f>SUM(B14:B15)</f>
        <v>126481000</v>
      </c>
      <c r="C13" s="14">
        <f>C14+C15</f>
        <v>124600422.20999999</v>
      </c>
      <c r="D13" s="14">
        <f>D14+D15</f>
        <v>119709206.98999999</v>
      </c>
    </row>
    <row r="14" spans="1:4" x14ac:dyDescent="0.25">
      <c r="A14" s="56" t="s">
        <v>200</v>
      </c>
      <c r="B14" s="92">
        <v>123481000</v>
      </c>
      <c r="C14" s="92">
        <v>124600422.20999999</v>
      </c>
      <c r="D14" s="92">
        <v>119709206.98999999</v>
      </c>
    </row>
    <row r="15" spans="1:4" x14ac:dyDescent="0.25">
      <c r="A15" s="56" t="s">
        <v>201</v>
      </c>
      <c r="B15" s="92">
        <v>3000000</v>
      </c>
      <c r="C15" s="92">
        <v>0</v>
      </c>
      <c r="D15" s="92">
        <v>0</v>
      </c>
    </row>
    <row r="16" spans="1:4" x14ac:dyDescent="0.25">
      <c r="A16" s="44"/>
      <c r="B16" s="89"/>
      <c r="C16" s="89"/>
      <c r="D16" s="89"/>
    </row>
    <row r="17" spans="1:4" x14ac:dyDescent="0.25">
      <c r="A17" s="3" t="s">
        <v>202</v>
      </c>
      <c r="B17" s="15">
        <v>0</v>
      </c>
      <c r="C17" s="14">
        <f>C18+C19</f>
        <v>6639148.9400000004</v>
      </c>
      <c r="D17" s="14">
        <f>D18+D19</f>
        <v>6481616.7800000003</v>
      </c>
    </row>
    <row r="18" spans="1:4" x14ac:dyDescent="0.25">
      <c r="A18" s="56" t="s">
        <v>203</v>
      </c>
      <c r="B18" s="16">
        <v>0</v>
      </c>
      <c r="C18" s="45">
        <v>6639148.9400000004</v>
      </c>
      <c r="D18" s="45">
        <v>6481616.7800000003</v>
      </c>
    </row>
    <row r="19" spans="1:4" x14ac:dyDescent="0.25">
      <c r="A19" s="56" t="s">
        <v>204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9"/>
      <c r="C20" s="89"/>
      <c r="D20" s="89"/>
    </row>
    <row r="21" spans="1:4" x14ac:dyDescent="0.25">
      <c r="A21" s="3" t="s">
        <v>205</v>
      </c>
      <c r="B21" s="14">
        <f>B8-B13+B17</f>
        <v>0</v>
      </c>
      <c r="C21" s="14">
        <f>C8-C13+C17</f>
        <v>10114811.120000008</v>
      </c>
      <c r="D21" s="14">
        <f>D8-D13+D17</f>
        <v>14848494.680000007</v>
      </c>
    </row>
    <row r="22" spans="1:4" x14ac:dyDescent="0.25">
      <c r="A22" s="3"/>
      <c r="B22" s="89"/>
      <c r="C22" s="89"/>
      <c r="D22" s="89"/>
    </row>
    <row r="23" spans="1:4" x14ac:dyDescent="0.25">
      <c r="A23" s="3" t="s">
        <v>206</v>
      </c>
      <c r="B23" s="14">
        <f>B21-B11</f>
        <v>0</v>
      </c>
      <c r="C23" s="14">
        <f>C21-C11</f>
        <v>10114811.120000008</v>
      </c>
      <c r="D23" s="14">
        <f>D21-D11</f>
        <v>14848494.680000007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207</v>
      </c>
      <c r="B25" s="14">
        <f>B23-B17</f>
        <v>0</v>
      </c>
      <c r="C25" s="14">
        <f>C23-C17</f>
        <v>3475662.1800000081</v>
      </c>
      <c r="D25" s="14">
        <f>D23-D17</f>
        <v>8366877.9000000069</v>
      </c>
    </row>
    <row r="26" spans="1:4" x14ac:dyDescent="0.25">
      <c r="A26" s="19"/>
      <c r="B26" s="80"/>
      <c r="C26" s="80"/>
      <c r="D26" s="80"/>
    </row>
    <row r="27" spans="1:4" x14ac:dyDescent="0.25">
      <c r="A27" s="59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212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213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214</v>
      </c>
      <c r="B33" s="4">
        <f>B25+B29</f>
        <v>0</v>
      </c>
      <c r="C33" s="4">
        <f>C25+C29</f>
        <v>3475662.1800000081</v>
      </c>
      <c r="D33" s="4">
        <f>D25+D29</f>
        <v>8366877.9000000069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217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218</v>
      </c>
      <c r="B39" s="45">
        <v>0</v>
      </c>
      <c r="C39" s="45">
        <v>0</v>
      </c>
      <c r="D39" s="45">
        <v>0</v>
      </c>
    </row>
    <row r="40" spans="1:4" x14ac:dyDescent="0.25">
      <c r="A40" s="3" t="s">
        <v>219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220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221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222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93" t="s">
        <v>223</v>
      </c>
      <c r="B48" s="94">
        <f>B9</f>
        <v>123481000</v>
      </c>
      <c r="C48" s="94">
        <f>C9</f>
        <v>128076084.39</v>
      </c>
      <c r="D48" s="94">
        <f>D9</f>
        <v>128076084.89</v>
      </c>
    </row>
    <row r="49" spans="1:4" x14ac:dyDescent="0.25">
      <c r="A49" s="21" t="s">
        <v>224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5" t="s">
        <v>217</v>
      </c>
      <c r="B50" s="45">
        <v>0</v>
      </c>
      <c r="C50" s="45">
        <v>0</v>
      </c>
      <c r="D50" s="45">
        <v>0</v>
      </c>
    </row>
    <row r="51" spans="1:4" x14ac:dyDescent="0.25">
      <c r="A51" s="95" t="s">
        <v>220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200</v>
      </c>
      <c r="B53" s="45">
        <f>B14</f>
        <v>123481000</v>
      </c>
      <c r="C53" s="45">
        <f>C14</f>
        <v>124600422.20999999</v>
      </c>
      <c r="D53" s="45">
        <f>D14</f>
        <v>119709206.98999999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203</v>
      </c>
      <c r="B55" s="22">
        <v>0</v>
      </c>
      <c r="C55" s="45">
        <f>C18</f>
        <v>6639148.9400000004</v>
      </c>
      <c r="D55" s="45">
        <f>D18</f>
        <v>6481616.7800000003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225</v>
      </c>
      <c r="B57" s="4">
        <f>B48+B49-B53+B55</f>
        <v>0</v>
      </c>
      <c r="C57" s="4">
        <f>C48+C49-C53+C55</f>
        <v>10114811.120000008</v>
      </c>
      <c r="D57" s="4">
        <f>D48+D49-D53+D55</f>
        <v>14848494.680000007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226</v>
      </c>
      <c r="B59" s="4">
        <f>B57-B49</f>
        <v>0</v>
      </c>
      <c r="C59" s="4">
        <f>C57-C49</f>
        <v>10114811.120000008</v>
      </c>
      <c r="D59" s="4">
        <f>D57-D49</f>
        <v>14848494.680000007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93" t="s">
        <v>197</v>
      </c>
      <c r="B63" s="96">
        <f>B10</f>
        <v>3000000</v>
      </c>
      <c r="C63" s="96">
        <f>C10</f>
        <v>0</v>
      </c>
      <c r="D63" s="96">
        <f>D10</f>
        <v>0</v>
      </c>
    </row>
    <row r="64" spans="1:4" ht="30" x14ac:dyDescent="0.25">
      <c r="A64" s="21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5" t="s">
        <v>218</v>
      </c>
      <c r="B65" s="92">
        <v>0</v>
      </c>
      <c r="C65" s="92">
        <v>0</v>
      </c>
      <c r="D65" s="92">
        <v>0</v>
      </c>
    </row>
    <row r="66" spans="1:4" x14ac:dyDescent="0.25">
      <c r="A66" s="95" t="s">
        <v>221</v>
      </c>
      <c r="B66" s="92">
        <v>0</v>
      </c>
      <c r="C66" s="92">
        <v>0</v>
      </c>
      <c r="D66" s="92">
        <v>0</v>
      </c>
    </row>
    <row r="67" spans="1:4" x14ac:dyDescent="0.25">
      <c r="A67" s="43"/>
      <c r="B67" s="89"/>
      <c r="C67" s="89"/>
      <c r="D67" s="89"/>
    </row>
    <row r="68" spans="1:4" x14ac:dyDescent="0.25">
      <c r="A68" s="56" t="s">
        <v>228</v>
      </c>
      <c r="B68" s="92">
        <f>B15</f>
        <v>3000000</v>
      </c>
      <c r="C68" s="92">
        <f>C15</f>
        <v>0</v>
      </c>
      <c r="D68" s="92">
        <f>D15</f>
        <v>0</v>
      </c>
    </row>
    <row r="69" spans="1:4" x14ac:dyDescent="0.25">
      <c r="A69" s="43"/>
      <c r="B69" s="89"/>
      <c r="C69" s="89"/>
      <c r="D69" s="89"/>
    </row>
    <row r="70" spans="1:4" x14ac:dyDescent="0.25">
      <c r="A70" s="56" t="s">
        <v>204</v>
      </c>
      <c r="B70" s="16">
        <v>0</v>
      </c>
      <c r="C70" s="92">
        <f>C19</f>
        <v>0</v>
      </c>
      <c r="D70" s="92">
        <f>D19</f>
        <v>0</v>
      </c>
    </row>
    <row r="71" spans="1:4" x14ac:dyDescent="0.25">
      <c r="A71" s="43"/>
      <c r="B71" s="89"/>
      <c r="C71" s="89"/>
      <c r="D71" s="89"/>
    </row>
    <row r="72" spans="1:4" x14ac:dyDescent="0.25">
      <c r="A72" s="18" t="s">
        <v>229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3"/>
      <c r="B73" s="89"/>
      <c r="C73" s="89"/>
      <c r="D73" s="89"/>
    </row>
    <row r="74" spans="1:4" x14ac:dyDescent="0.25">
      <c r="A74" s="18" t="s">
        <v>230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3"/>
      <c r="B75" s="80"/>
      <c r="C75" s="80"/>
      <c r="D75" s="80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9" t="s">
        <v>231</v>
      </c>
      <c r="B1" s="160"/>
      <c r="C1" s="160"/>
      <c r="D1" s="160"/>
      <c r="E1" s="160"/>
      <c r="F1" s="160"/>
      <c r="G1" s="161"/>
    </row>
    <row r="2" spans="1:7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10"/>
    </row>
    <row r="3" spans="1:7" x14ac:dyDescent="0.25">
      <c r="A3" s="111" t="s">
        <v>232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31 de Marzo de 2024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169" t="s">
        <v>233</v>
      </c>
      <c r="B6" s="171" t="s">
        <v>234</v>
      </c>
      <c r="C6" s="171"/>
      <c r="D6" s="171"/>
      <c r="E6" s="171"/>
      <c r="F6" s="171"/>
      <c r="G6" s="171" t="s">
        <v>235</v>
      </c>
    </row>
    <row r="7" spans="1:7" ht="30" x14ac:dyDescent="0.25">
      <c r="A7" s="170"/>
      <c r="B7" s="25" t="s">
        <v>236</v>
      </c>
      <c r="C7" s="7" t="s">
        <v>237</v>
      </c>
      <c r="D7" s="25" t="s">
        <v>238</v>
      </c>
      <c r="E7" s="25" t="s">
        <v>193</v>
      </c>
      <c r="F7" s="25" t="s">
        <v>239</v>
      </c>
      <c r="G7" s="171"/>
    </row>
    <row r="8" spans="1:7" x14ac:dyDescent="0.25">
      <c r="A8" s="26" t="s">
        <v>240</v>
      </c>
      <c r="B8" s="89"/>
      <c r="C8" s="89"/>
      <c r="D8" s="89"/>
      <c r="E8" s="89"/>
      <c r="F8" s="89"/>
      <c r="G8" s="89"/>
    </row>
    <row r="9" spans="1:7" x14ac:dyDescent="0.25">
      <c r="A9" s="56" t="s">
        <v>241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242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243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5" si="0">F11-B11</f>
        <v>0</v>
      </c>
    </row>
    <row r="12" spans="1:7" x14ac:dyDescent="0.25">
      <c r="A12" s="56" t="s">
        <v>244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245</v>
      </c>
      <c r="B13" s="45">
        <v>1539300</v>
      </c>
      <c r="C13" s="45">
        <v>1031700</v>
      </c>
      <c r="D13" s="45">
        <f t="shared" ref="D13:D15" si="1">B13+C13</f>
        <v>2571000</v>
      </c>
      <c r="E13" s="45">
        <v>3206464.39</v>
      </c>
      <c r="F13" s="45">
        <v>3206464.39</v>
      </c>
      <c r="G13" s="45">
        <f t="shared" si="0"/>
        <v>1667164.3900000001</v>
      </c>
    </row>
    <row r="14" spans="1:7" x14ac:dyDescent="0.25">
      <c r="A14" s="56" t="s">
        <v>246</v>
      </c>
      <c r="B14" s="45">
        <v>0</v>
      </c>
      <c r="C14" s="45">
        <v>0</v>
      </c>
      <c r="D14" s="45">
        <f t="shared" si="1"/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247</v>
      </c>
      <c r="B15" s="45">
        <v>116241700</v>
      </c>
      <c r="C15" s="45">
        <v>-986700</v>
      </c>
      <c r="D15" s="45">
        <f t="shared" si="1"/>
        <v>115255000</v>
      </c>
      <c r="E15" s="45">
        <v>120551620.5</v>
      </c>
      <c r="F15" s="45">
        <v>120551620.5</v>
      </c>
      <c r="G15" s="45">
        <f t="shared" si="0"/>
        <v>4309920.5</v>
      </c>
    </row>
    <row r="16" spans="1:7" x14ac:dyDescent="0.25">
      <c r="A16" s="90" t="s">
        <v>248</v>
      </c>
      <c r="B16" s="45">
        <f t="shared" ref="B16:G16" si="2">SUM(B17:B27)</f>
        <v>0</v>
      </c>
      <c r="C16" s="45">
        <f t="shared" si="2"/>
        <v>0</v>
      </c>
      <c r="D16" s="45">
        <f t="shared" si="2"/>
        <v>0</v>
      </c>
      <c r="E16" s="45">
        <f t="shared" si="2"/>
        <v>0</v>
      </c>
      <c r="F16" s="45">
        <f t="shared" si="2"/>
        <v>0</v>
      </c>
      <c r="G16" s="45">
        <f t="shared" si="2"/>
        <v>0</v>
      </c>
    </row>
    <row r="17" spans="1:7" x14ac:dyDescent="0.25">
      <c r="A17" s="75" t="s">
        <v>249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5" t="s">
        <v>250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3">F18-B18</f>
        <v>0</v>
      </c>
    </row>
    <row r="19" spans="1:7" x14ac:dyDescent="0.25">
      <c r="A19" s="75" t="s">
        <v>251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3"/>
        <v>0</v>
      </c>
    </row>
    <row r="20" spans="1:7" x14ac:dyDescent="0.25">
      <c r="A20" s="75" t="s">
        <v>252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3"/>
        <v>0</v>
      </c>
    </row>
    <row r="21" spans="1:7" x14ac:dyDescent="0.25">
      <c r="A21" s="75" t="s">
        <v>253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3"/>
        <v>0</v>
      </c>
    </row>
    <row r="22" spans="1:7" x14ac:dyDescent="0.25">
      <c r="A22" s="75" t="s">
        <v>254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3"/>
        <v>0</v>
      </c>
    </row>
    <row r="23" spans="1:7" x14ac:dyDescent="0.25">
      <c r="A23" s="75" t="s">
        <v>255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3"/>
        <v>0</v>
      </c>
    </row>
    <row r="24" spans="1:7" x14ac:dyDescent="0.25">
      <c r="A24" s="75" t="s">
        <v>256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3"/>
        <v>0</v>
      </c>
    </row>
    <row r="25" spans="1:7" x14ac:dyDescent="0.25">
      <c r="A25" s="75" t="s">
        <v>257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3"/>
        <v>0</v>
      </c>
    </row>
    <row r="26" spans="1:7" x14ac:dyDescent="0.25">
      <c r="A26" s="75" t="s">
        <v>258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3"/>
        <v>0</v>
      </c>
    </row>
    <row r="27" spans="1:7" x14ac:dyDescent="0.25">
      <c r="A27" s="75" t="s">
        <v>259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3"/>
        <v>0</v>
      </c>
    </row>
    <row r="28" spans="1:7" x14ac:dyDescent="0.25">
      <c r="A28" s="56" t="s">
        <v>260</v>
      </c>
      <c r="B28" s="45">
        <f t="shared" ref="B28:G28" si="4">SUM(B29:B33)</f>
        <v>0</v>
      </c>
      <c r="C28" s="45">
        <f t="shared" si="4"/>
        <v>0</v>
      </c>
      <c r="D28" s="45">
        <f t="shared" si="4"/>
        <v>0</v>
      </c>
      <c r="E28" s="45">
        <f t="shared" si="4"/>
        <v>0</v>
      </c>
      <c r="F28" s="45">
        <f t="shared" si="4"/>
        <v>0</v>
      </c>
      <c r="G28" s="45">
        <f t="shared" si="4"/>
        <v>0</v>
      </c>
    </row>
    <row r="29" spans="1:7" x14ac:dyDescent="0.25">
      <c r="A29" s="75" t="s">
        <v>261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5" t="s">
        <v>262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4" si="5">F30-B30</f>
        <v>0</v>
      </c>
    </row>
    <row r="31" spans="1:7" x14ac:dyDescent="0.25">
      <c r="A31" s="75" t="s">
        <v>263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5"/>
        <v>0</v>
      </c>
    </row>
    <row r="32" spans="1:7" x14ac:dyDescent="0.25">
      <c r="A32" s="75" t="s">
        <v>264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5"/>
        <v>0</v>
      </c>
    </row>
    <row r="33" spans="1:7" ht="14.45" customHeight="1" x14ac:dyDescent="0.25">
      <c r="A33" s="75" t="s">
        <v>265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5"/>
        <v>0</v>
      </c>
    </row>
    <row r="34" spans="1:7" ht="14.45" customHeight="1" x14ac:dyDescent="0.25">
      <c r="A34" s="56" t="s">
        <v>266</v>
      </c>
      <c r="B34" s="45">
        <v>5700000</v>
      </c>
      <c r="C34" s="45">
        <v>13218000</v>
      </c>
      <c r="D34" s="45">
        <f>B34+C34</f>
        <v>18918000</v>
      </c>
      <c r="E34" s="45">
        <v>4318000</v>
      </c>
      <c r="F34" s="45">
        <v>4318000</v>
      </c>
      <c r="G34" s="45">
        <f t="shared" si="5"/>
        <v>-1382000</v>
      </c>
    </row>
    <row r="35" spans="1:7" ht="14.45" customHeight="1" x14ac:dyDescent="0.25">
      <c r="A35" s="56" t="s">
        <v>267</v>
      </c>
      <c r="B35" s="45">
        <f t="shared" ref="B35:G35" si="6">B36</f>
        <v>0</v>
      </c>
      <c r="C35" s="45">
        <f t="shared" si="6"/>
        <v>0</v>
      </c>
      <c r="D35" s="45">
        <f t="shared" si="6"/>
        <v>0</v>
      </c>
      <c r="E35" s="45">
        <f t="shared" si="6"/>
        <v>0</v>
      </c>
      <c r="F35" s="45">
        <f t="shared" si="6"/>
        <v>0</v>
      </c>
      <c r="G35" s="45">
        <f t="shared" si="6"/>
        <v>0</v>
      </c>
    </row>
    <row r="36" spans="1:7" ht="14.45" customHeight="1" x14ac:dyDescent="0.25">
      <c r="A36" s="75" t="s">
        <v>268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269</v>
      </c>
      <c r="B37" s="45">
        <f t="shared" ref="B37:G37" si="7">B38+B39</f>
        <v>0</v>
      </c>
      <c r="C37" s="45">
        <f t="shared" si="7"/>
        <v>0</v>
      </c>
      <c r="D37" s="45">
        <f t="shared" si="7"/>
        <v>0</v>
      </c>
      <c r="E37" s="45">
        <f t="shared" si="7"/>
        <v>0</v>
      </c>
      <c r="F37" s="45">
        <f t="shared" si="7"/>
        <v>0</v>
      </c>
      <c r="G37" s="45">
        <f t="shared" si="7"/>
        <v>0</v>
      </c>
    </row>
    <row r="38" spans="1:7" x14ac:dyDescent="0.25">
      <c r="A38" s="75" t="s">
        <v>270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5" t="s">
        <v>271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272</v>
      </c>
      <c r="B41" s="4">
        <f t="shared" ref="B41:G41" si="8">SUM(B9,B10,B11,B12,B13,B14,B15,B16,B28,B34,B35,B37)</f>
        <v>123481000</v>
      </c>
      <c r="C41" s="4">
        <f t="shared" si="8"/>
        <v>13263000</v>
      </c>
      <c r="D41" s="4">
        <f t="shared" si="8"/>
        <v>136744000</v>
      </c>
      <c r="E41" s="4">
        <f t="shared" si="8"/>
        <v>128076084.89</v>
      </c>
      <c r="F41" s="4">
        <f t="shared" si="8"/>
        <v>128076084.89</v>
      </c>
      <c r="G41" s="4">
        <f t="shared" si="8"/>
        <v>4595084.8900000006</v>
      </c>
    </row>
    <row r="42" spans="1:7" x14ac:dyDescent="0.25">
      <c r="A42" s="3" t="s">
        <v>273</v>
      </c>
      <c r="B42" s="91"/>
      <c r="C42" s="91"/>
      <c r="D42" s="91"/>
      <c r="E42" s="91"/>
      <c r="F42" s="91"/>
      <c r="G42" s="4">
        <f>IF(G41&gt;0,G41,0)</f>
        <v>4595084.8900000006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274</v>
      </c>
      <c r="B44" s="47"/>
      <c r="C44" s="47"/>
      <c r="D44" s="47"/>
      <c r="E44" s="47"/>
      <c r="F44" s="47"/>
      <c r="G44" s="47"/>
    </row>
    <row r="45" spans="1:7" x14ac:dyDescent="0.25">
      <c r="A45" s="56" t="s">
        <v>275</v>
      </c>
      <c r="B45" s="45">
        <f t="shared" ref="B45:G45" si="9">SUM(B46:B53)</f>
        <v>0</v>
      </c>
      <c r="C45" s="45">
        <f t="shared" si="9"/>
        <v>0</v>
      </c>
      <c r="D45" s="45">
        <f t="shared" si="9"/>
        <v>0</v>
      </c>
      <c r="E45" s="45">
        <f t="shared" si="9"/>
        <v>0</v>
      </c>
      <c r="F45" s="45">
        <f t="shared" si="9"/>
        <v>0</v>
      </c>
      <c r="G45" s="45">
        <f t="shared" si="9"/>
        <v>0</v>
      </c>
    </row>
    <row r="46" spans="1:7" x14ac:dyDescent="0.25">
      <c r="A46" s="78" t="s">
        <v>276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8" t="s">
        <v>277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10">F47-B47</f>
        <v>0</v>
      </c>
    </row>
    <row r="48" spans="1:7" x14ac:dyDescent="0.25">
      <c r="A48" s="78" t="s">
        <v>278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10"/>
        <v>0</v>
      </c>
    </row>
    <row r="49" spans="1:7" ht="30" x14ac:dyDescent="0.25">
      <c r="A49" s="78" t="s">
        <v>279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10"/>
        <v>0</v>
      </c>
    </row>
    <row r="50" spans="1:7" x14ac:dyDescent="0.25">
      <c r="A50" s="78" t="s">
        <v>280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10"/>
        <v>0</v>
      </c>
    </row>
    <row r="51" spans="1:7" x14ac:dyDescent="0.25">
      <c r="A51" s="78" t="s">
        <v>281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10"/>
        <v>0</v>
      </c>
    </row>
    <row r="52" spans="1:7" ht="30" x14ac:dyDescent="0.25">
      <c r="A52" s="79" t="s">
        <v>282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10"/>
        <v>0</v>
      </c>
    </row>
    <row r="53" spans="1:7" x14ac:dyDescent="0.25">
      <c r="A53" s="75" t="s">
        <v>283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284</v>
      </c>
      <c r="B54" s="45">
        <f t="shared" ref="B54:G54" si="11">SUM(B55:B58)</f>
        <v>0</v>
      </c>
      <c r="C54" s="45">
        <f t="shared" si="11"/>
        <v>0</v>
      </c>
      <c r="D54" s="45">
        <f t="shared" si="11"/>
        <v>0</v>
      </c>
      <c r="E54" s="45">
        <f t="shared" si="11"/>
        <v>0</v>
      </c>
      <c r="F54" s="45">
        <f t="shared" si="11"/>
        <v>0</v>
      </c>
      <c r="G54" s="45">
        <f t="shared" si="11"/>
        <v>0</v>
      </c>
    </row>
    <row r="55" spans="1:7" x14ac:dyDescent="0.25">
      <c r="A55" s="79" t="s">
        <v>285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8" t="s">
        <v>286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2">F56-B56</f>
        <v>0</v>
      </c>
    </row>
    <row r="57" spans="1:7" x14ac:dyDescent="0.25">
      <c r="A57" s="78" t="s">
        <v>287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2"/>
        <v>0</v>
      </c>
    </row>
    <row r="58" spans="1:7" x14ac:dyDescent="0.25">
      <c r="A58" s="79" t="s">
        <v>288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2"/>
        <v>0</v>
      </c>
    </row>
    <row r="59" spans="1:7" x14ac:dyDescent="0.25">
      <c r="A59" s="56" t="s">
        <v>289</v>
      </c>
      <c r="B59" s="45">
        <f t="shared" ref="B59:G59" si="13">SUM(B60:B61)</f>
        <v>0</v>
      </c>
      <c r="C59" s="45">
        <f t="shared" si="13"/>
        <v>0</v>
      </c>
      <c r="D59" s="45">
        <f t="shared" si="13"/>
        <v>0</v>
      </c>
      <c r="E59" s="45">
        <f t="shared" si="13"/>
        <v>0</v>
      </c>
      <c r="F59" s="45">
        <f t="shared" si="13"/>
        <v>0</v>
      </c>
      <c r="G59" s="45">
        <f t="shared" si="13"/>
        <v>0</v>
      </c>
    </row>
    <row r="60" spans="1:7" x14ac:dyDescent="0.25">
      <c r="A60" s="78" t="s">
        <v>290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8" t="s">
        <v>291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4">F61-B61</f>
        <v>0</v>
      </c>
    </row>
    <row r="62" spans="1:7" x14ac:dyDescent="0.25">
      <c r="A62" s="56" t="s">
        <v>292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4"/>
        <v>0</v>
      </c>
    </row>
    <row r="63" spans="1:7" x14ac:dyDescent="0.25">
      <c r="A63" s="56" t="s">
        <v>293</v>
      </c>
      <c r="B63" s="45">
        <v>3000000</v>
      </c>
      <c r="C63" s="45">
        <v>-3000000</v>
      </c>
      <c r="D63" s="45">
        <v>0</v>
      </c>
      <c r="E63" s="45">
        <v>0</v>
      </c>
      <c r="F63" s="45">
        <v>0</v>
      </c>
      <c r="G63" s="45">
        <f t="shared" si="14"/>
        <v>-3000000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294</v>
      </c>
      <c r="B65" s="4">
        <f t="shared" ref="B65:G65" si="15">B45+B54+B59+B62+B63</f>
        <v>3000000</v>
      </c>
      <c r="C65" s="4">
        <f t="shared" si="15"/>
        <v>-3000000</v>
      </c>
      <c r="D65" s="4">
        <f t="shared" si="15"/>
        <v>0</v>
      </c>
      <c r="E65" s="4">
        <f t="shared" si="15"/>
        <v>0</v>
      </c>
      <c r="F65" s="4">
        <f t="shared" si="15"/>
        <v>0</v>
      </c>
      <c r="G65" s="4">
        <f t="shared" si="15"/>
        <v>-3000000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295</v>
      </c>
      <c r="B67" s="4">
        <f t="shared" ref="B67:G67" si="16">B68</f>
        <v>0</v>
      </c>
      <c r="C67" s="4">
        <f t="shared" si="16"/>
        <v>0</v>
      </c>
      <c r="D67" s="4">
        <f t="shared" si="16"/>
        <v>0</v>
      </c>
      <c r="E67" s="4">
        <f t="shared" si="16"/>
        <v>0</v>
      </c>
      <c r="F67" s="4">
        <f t="shared" si="16"/>
        <v>0</v>
      </c>
      <c r="G67" s="4">
        <f t="shared" si="16"/>
        <v>0</v>
      </c>
    </row>
    <row r="68" spans="1:7" x14ac:dyDescent="0.25">
      <c r="A68" s="56" t="s">
        <v>296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297</v>
      </c>
      <c r="B70" s="4">
        <f t="shared" ref="B70:G70" si="17">B41+B65+B67</f>
        <v>126481000</v>
      </c>
      <c r="C70" s="4">
        <f t="shared" si="17"/>
        <v>10263000</v>
      </c>
      <c r="D70" s="4">
        <f t="shared" si="17"/>
        <v>136744000</v>
      </c>
      <c r="E70" s="4">
        <f t="shared" si="17"/>
        <v>128076084.89</v>
      </c>
      <c r="F70" s="4">
        <f t="shared" si="17"/>
        <v>128076084.89</v>
      </c>
      <c r="G70" s="4">
        <f t="shared" si="17"/>
        <v>1595084.8900000006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298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299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300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301</v>
      </c>
      <c r="B75" s="4">
        <f t="shared" ref="B75:G75" si="18">B73+B74</f>
        <v>0</v>
      </c>
      <c r="C75" s="4">
        <f t="shared" si="18"/>
        <v>0</v>
      </c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25">
      <c r="A76" s="53"/>
      <c r="B76" s="80"/>
      <c r="C76" s="80"/>
      <c r="D76" s="80"/>
      <c r="E76" s="80"/>
      <c r="F76" s="80"/>
      <c r="G76" s="80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4" t="s">
        <v>302</v>
      </c>
      <c r="B1" s="160"/>
      <c r="C1" s="160"/>
      <c r="D1" s="160"/>
      <c r="E1" s="160"/>
      <c r="F1" s="160"/>
      <c r="G1" s="161"/>
    </row>
    <row r="2" spans="1:7" x14ac:dyDescent="0.25">
      <c r="A2" s="123" t="str">
        <f>'Formato 1'!A2</f>
        <v xml:space="preserve"> Sistema Municipal de Agua Potable, Alcantarillado y Saneamiento de Dolores Hidalgo (SIMAPAS)</v>
      </c>
      <c r="B2" s="123"/>
      <c r="C2" s="123"/>
      <c r="D2" s="123"/>
      <c r="E2" s="123"/>
      <c r="F2" s="123"/>
      <c r="G2" s="123"/>
    </row>
    <row r="3" spans="1:7" x14ac:dyDescent="0.25">
      <c r="A3" s="124" t="s">
        <v>303</v>
      </c>
      <c r="B3" s="124"/>
      <c r="C3" s="124"/>
      <c r="D3" s="124"/>
      <c r="E3" s="124"/>
      <c r="F3" s="124"/>
      <c r="G3" s="124"/>
    </row>
    <row r="4" spans="1:7" x14ac:dyDescent="0.25">
      <c r="A4" s="124" t="s">
        <v>304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31 de Marzo de 2024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172" t="s">
        <v>6</v>
      </c>
      <c r="B7" s="172" t="s">
        <v>305</v>
      </c>
      <c r="C7" s="172"/>
      <c r="D7" s="172"/>
      <c r="E7" s="172"/>
      <c r="F7" s="172"/>
      <c r="G7" s="173" t="s">
        <v>306</v>
      </c>
    </row>
    <row r="8" spans="1:7" ht="30" x14ac:dyDescent="0.25">
      <c r="A8" s="172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72"/>
    </row>
    <row r="9" spans="1:7" x14ac:dyDescent="0.25">
      <c r="A9" s="27" t="s">
        <v>311</v>
      </c>
      <c r="B9" s="81">
        <f>B10+B18+B189+B28+B38+B48+B58+B62+B71+B75</f>
        <v>123481000</v>
      </c>
      <c r="C9" s="81">
        <f t="shared" ref="C9:G9" si="0">C10+C18+C189+C28+C38+C48+C58+C62+C71+C75</f>
        <v>27622528.169999998</v>
      </c>
      <c r="D9" s="81">
        <f t="shared" si="0"/>
        <v>151103528.17000002</v>
      </c>
      <c r="E9" s="81">
        <f t="shared" si="0"/>
        <v>105804397.89999999</v>
      </c>
      <c r="F9" s="81">
        <f t="shared" si="0"/>
        <v>119709206.99000002</v>
      </c>
      <c r="G9" s="81">
        <f t="shared" si="0"/>
        <v>45299130.270000003</v>
      </c>
    </row>
    <row r="10" spans="1:7" x14ac:dyDescent="0.25">
      <c r="A10" s="82" t="s">
        <v>312</v>
      </c>
      <c r="B10" s="81">
        <f>SUM(B11:B17)</f>
        <v>56532557</v>
      </c>
      <c r="C10" s="81">
        <f t="shared" ref="C10:G10" si="1">SUM(C11:C17)</f>
        <v>2537715.12</v>
      </c>
      <c r="D10" s="81">
        <f t="shared" si="1"/>
        <v>59070272.120000005</v>
      </c>
      <c r="E10" s="81">
        <f t="shared" si="1"/>
        <v>34077964.279999994</v>
      </c>
      <c r="F10" s="81">
        <f t="shared" si="1"/>
        <v>51850548.190000005</v>
      </c>
      <c r="G10" s="81">
        <f t="shared" si="1"/>
        <v>24992307.840000004</v>
      </c>
    </row>
    <row r="11" spans="1:7" x14ac:dyDescent="0.25">
      <c r="A11" s="83" t="s">
        <v>313</v>
      </c>
      <c r="B11" s="73">
        <v>31468044</v>
      </c>
      <c r="C11" s="73">
        <v>-1391290.08</v>
      </c>
      <c r="D11" s="73">
        <f>B11+C11</f>
        <v>30076753.920000002</v>
      </c>
      <c r="E11" s="73">
        <v>21443521.09</v>
      </c>
      <c r="F11" s="73">
        <v>29034766.059999999</v>
      </c>
      <c r="G11" s="73">
        <f>D11-E11</f>
        <v>8633232.8300000019</v>
      </c>
    </row>
    <row r="12" spans="1:7" x14ac:dyDescent="0.25">
      <c r="A12" s="83" t="s">
        <v>314</v>
      </c>
      <c r="B12" s="73">
        <v>847000</v>
      </c>
      <c r="C12" s="73">
        <v>582790</v>
      </c>
      <c r="D12" s="73">
        <f t="shared" ref="D12:D17" si="2">B12+C12</f>
        <v>1429790</v>
      </c>
      <c r="E12" s="73">
        <v>520488.49</v>
      </c>
      <c r="F12" s="73">
        <v>1149208.72</v>
      </c>
      <c r="G12" s="73">
        <f t="shared" ref="G12:G17" si="3">D12-E12</f>
        <v>909301.51</v>
      </c>
    </row>
    <row r="13" spans="1:7" x14ac:dyDescent="0.25">
      <c r="A13" s="83" t="s">
        <v>315</v>
      </c>
      <c r="B13" s="73">
        <v>6243350</v>
      </c>
      <c r="C13" s="73">
        <v>1733297.2</v>
      </c>
      <c r="D13" s="73">
        <f t="shared" si="2"/>
        <v>7976647.2000000002</v>
      </c>
      <c r="E13" s="73">
        <v>1974877.93</v>
      </c>
      <c r="F13" s="73">
        <v>6714183.7599999998</v>
      </c>
      <c r="G13" s="73">
        <f t="shared" si="3"/>
        <v>6001769.2700000005</v>
      </c>
    </row>
    <row r="14" spans="1:7" x14ac:dyDescent="0.25">
      <c r="A14" s="83" t="s">
        <v>316</v>
      </c>
      <c r="B14" s="73">
        <v>8797460</v>
      </c>
      <c r="C14" s="73">
        <v>348027</v>
      </c>
      <c r="D14" s="73">
        <f t="shared" si="2"/>
        <v>9145487</v>
      </c>
      <c r="E14" s="73">
        <v>5287485.3899999997</v>
      </c>
      <c r="F14" s="73">
        <v>6765545.0199999996</v>
      </c>
      <c r="G14" s="73">
        <f t="shared" si="3"/>
        <v>3858001.6100000003</v>
      </c>
    </row>
    <row r="15" spans="1:7" x14ac:dyDescent="0.25">
      <c r="A15" s="83" t="s">
        <v>317</v>
      </c>
      <c r="B15" s="73">
        <v>7909488</v>
      </c>
      <c r="C15" s="73">
        <v>1294086</v>
      </c>
      <c r="D15" s="73">
        <f t="shared" si="2"/>
        <v>9203574</v>
      </c>
      <c r="E15" s="73">
        <v>4802485.55</v>
      </c>
      <c r="F15" s="73">
        <v>7783638.8200000003</v>
      </c>
      <c r="G15" s="73">
        <f t="shared" si="3"/>
        <v>4401088.45</v>
      </c>
    </row>
    <row r="16" spans="1:7" x14ac:dyDescent="0.25">
      <c r="A16" s="83" t="s">
        <v>318</v>
      </c>
      <c r="B16" s="73">
        <v>29195</v>
      </c>
      <c r="C16" s="73">
        <v>-29195</v>
      </c>
      <c r="D16" s="73">
        <f t="shared" si="2"/>
        <v>0</v>
      </c>
      <c r="E16" s="73">
        <v>0</v>
      </c>
      <c r="F16" s="73">
        <v>0</v>
      </c>
      <c r="G16" s="73">
        <f t="shared" si="3"/>
        <v>0</v>
      </c>
    </row>
    <row r="17" spans="1:7" x14ac:dyDescent="0.25">
      <c r="A17" s="83" t="s">
        <v>319</v>
      </c>
      <c r="B17" s="73">
        <v>1238020</v>
      </c>
      <c r="C17" s="73">
        <v>0</v>
      </c>
      <c r="D17" s="73">
        <f t="shared" si="2"/>
        <v>1238020</v>
      </c>
      <c r="E17" s="73">
        <v>49105.83</v>
      </c>
      <c r="F17" s="73">
        <v>403205.81</v>
      </c>
      <c r="G17" s="73">
        <f t="shared" si="3"/>
        <v>1188914.17</v>
      </c>
    </row>
    <row r="18" spans="1:7" x14ac:dyDescent="0.25">
      <c r="A18" s="82" t="s">
        <v>320</v>
      </c>
      <c r="B18" s="81">
        <f>SUM(B19:B27)</f>
        <v>12412616</v>
      </c>
      <c r="C18" s="81">
        <f t="shared" ref="C18:G18" si="4">SUM(C19:C27)</f>
        <v>1641611.3599999999</v>
      </c>
      <c r="D18" s="81">
        <f t="shared" si="4"/>
        <v>14054227.359999999</v>
      </c>
      <c r="E18" s="81">
        <f t="shared" si="4"/>
        <v>13435667.580000002</v>
      </c>
      <c r="F18" s="81">
        <f t="shared" si="4"/>
        <v>13135504.600000001</v>
      </c>
      <c r="G18" s="81">
        <f t="shared" si="4"/>
        <v>618559.78000000014</v>
      </c>
    </row>
    <row r="19" spans="1:7" x14ac:dyDescent="0.25">
      <c r="A19" s="83" t="s">
        <v>321</v>
      </c>
      <c r="B19" s="73">
        <v>1261588</v>
      </c>
      <c r="C19" s="73">
        <v>-248126.38</v>
      </c>
      <c r="D19" s="73">
        <f t="shared" ref="D19:D27" si="5">B19+C19</f>
        <v>1013461.62</v>
      </c>
      <c r="E19" s="73">
        <v>972139.52000000002</v>
      </c>
      <c r="F19" s="73">
        <v>963389.52</v>
      </c>
      <c r="G19" s="73">
        <f t="shared" ref="G19:G27" si="6">D19-E19</f>
        <v>41322.099999999977</v>
      </c>
    </row>
    <row r="20" spans="1:7" x14ac:dyDescent="0.25">
      <c r="A20" s="83" t="s">
        <v>322</v>
      </c>
      <c r="B20" s="73">
        <v>137736</v>
      </c>
      <c r="C20" s="73">
        <v>-31881.61</v>
      </c>
      <c r="D20" s="73">
        <f t="shared" si="5"/>
        <v>105854.39</v>
      </c>
      <c r="E20" s="73">
        <v>103323.71</v>
      </c>
      <c r="F20" s="73">
        <v>103323.71</v>
      </c>
      <c r="G20" s="73">
        <f t="shared" si="6"/>
        <v>2530.679999999993</v>
      </c>
    </row>
    <row r="21" spans="1:7" x14ac:dyDescent="0.25">
      <c r="A21" s="83" t="s">
        <v>323</v>
      </c>
      <c r="B21" s="73">
        <v>0</v>
      </c>
      <c r="C21" s="73">
        <v>0</v>
      </c>
      <c r="D21" s="73">
        <f t="shared" si="5"/>
        <v>0</v>
      </c>
      <c r="E21" s="73">
        <v>0</v>
      </c>
      <c r="F21" s="73">
        <v>0</v>
      </c>
      <c r="G21" s="73">
        <f t="shared" si="6"/>
        <v>0</v>
      </c>
    </row>
    <row r="22" spans="1:7" x14ac:dyDescent="0.25">
      <c r="A22" s="83" t="s">
        <v>324</v>
      </c>
      <c r="B22" s="73">
        <v>3569678</v>
      </c>
      <c r="C22" s="73">
        <v>1123907.53</v>
      </c>
      <c r="D22" s="73">
        <f t="shared" si="5"/>
        <v>4693585.53</v>
      </c>
      <c r="E22" s="73">
        <v>4357308.83</v>
      </c>
      <c r="F22" s="73">
        <v>4357308.83</v>
      </c>
      <c r="G22" s="73">
        <f t="shared" si="6"/>
        <v>336276.70000000019</v>
      </c>
    </row>
    <row r="23" spans="1:7" x14ac:dyDescent="0.25">
      <c r="A23" s="83" t="s">
        <v>325</v>
      </c>
      <c r="B23" s="73">
        <v>3274260</v>
      </c>
      <c r="C23" s="73">
        <v>772448.23</v>
      </c>
      <c r="D23" s="73">
        <f t="shared" si="5"/>
        <v>4046708.23</v>
      </c>
      <c r="E23" s="73">
        <v>3902032.41</v>
      </c>
      <c r="F23" s="73">
        <v>3902032.41</v>
      </c>
      <c r="G23" s="73">
        <f t="shared" si="6"/>
        <v>144675.81999999983</v>
      </c>
    </row>
    <row r="24" spans="1:7" x14ac:dyDescent="0.25">
      <c r="A24" s="83" t="s">
        <v>326</v>
      </c>
      <c r="B24" s="73">
        <v>1949804</v>
      </c>
      <c r="C24" s="73">
        <v>-40106.07</v>
      </c>
      <c r="D24" s="73">
        <f t="shared" si="5"/>
        <v>1909697.93</v>
      </c>
      <c r="E24" s="73">
        <v>1880982.38</v>
      </c>
      <c r="F24" s="73">
        <v>1829049.4</v>
      </c>
      <c r="G24" s="73">
        <f t="shared" si="6"/>
        <v>28715.550000000047</v>
      </c>
    </row>
    <row r="25" spans="1:7" x14ac:dyDescent="0.25">
      <c r="A25" s="83" t="s">
        <v>327</v>
      </c>
      <c r="B25" s="73">
        <v>1111830</v>
      </c>
      <c r="C25" s="73">
        <v>-315253.99</v>
      </c>
      <c r="D25" s="73">
        <f t="shared" si="5"/>
        <v>796576.01</v>
      </c>
      <c r="E25" s="73">
        <v>759275.34</v>
      </c>
      <c r="F25" s="73">
        <v>519795.34</v>
      </c>
      <c r="G25" s="73">
        <f t="shared" si="6"/>
        <v>37300.670000000042</v>
      </c>
    </row>
    <row r="26" spans="1:7" x14ac:dyDescent="0.25">
      <c r="A26" s="83" t="s">
        <v>328</v>
      </c>
      <c r="B26" s="73">
        <v>0</v>
      </c>
      <c r="C26" s="73">
        <v>0</v>
      </c>
      <c r="D26" s="73">
        <f t="shared" si="5"/>
        <v>0</v>
      </c>
      <c r="E26" s="73">
        <v>0</v>
      </c>
      <c r="F26" s="73">
        <v>0</v>
      </c>
      <c r="G26" s="73">
        <f t="shared" si="6"/>
        <v>0</v>
      </c>
    </row>
    <row r="27" spans="1:7" x14ac:dyDescent="0.25">
      <c r="A27" s="83" t="s">
        <v>329</v>
      </c>
      <c r="B27" s="73">
        <v>1107720</v>
      </c>
      <c r="C27" s="73">
        <v>380623.65</v>
      </c>
      <c r="D27" s="73">
        <f t="shared" si="5"/>
        <v>1488343.65</v>
      </c>
      <c r="E27" s="73">
        <v>1460605.39</v>
      </c>
      <c r="F27" s="73">
        <v>1460605.39</v>
      </c>
      <c r="G27" s="73">
        <f t="shared" si="6"/>
        <v>27738.260000000009</v>
      </c>
    </row>
    <row r="28" spans="1:7" x14ac:dyDescent="0.25">
      <c r="A28" s="82" t="s">
        <v>330</v>
      </c>
      <c r="B28" s="81">
        <f>SUM(B29:B37)</f>
        <v>32790327</v>
      </c>
      <c r="C28" s="81">
        <f t="shared" ref="C28:G28" si="7">SUM(C29:C37)</f>
        <v>-1474436.5000000002</v>
      </c>
      <c r="D28" s="81">
        <f t="shared" si="7"/>
        <v>31315890.500000007</v>
      </c>
      <c r="E28" s="81">
        <f t="shared" si="7"/>
        <v>31177116.619999997</v>
      </c>
      <c r="F28" s="81">
        <f t="shared" si="7"/>
        <v>29079043.430000003</v>
      </c>
      <c r="G28" s="81">
        <f t="shared" si="7"/>
        <v>138773.88000000245</v>
      </c>
    </row>
    <row r="29" spans="1:7" x14ac:dyDescent="0.25">
      <c r="A29" s="83" t="s">
        <v>331</v>
      </c>
      <c r="B29" s="73">
        <v>14863640</v>
      </c>
      <c r="C29" s="73">
        <v>-464946.54</v>
      </c>
      <c r="D29" s="73">
        <f t="shared" ref="D29:D82" si="8">B29+C29</f>
        <v>14398693.460000001</v>
      </c>
      <c r="E29" s="73">
        <v>14347980.09</v>
      </c>
      <c r="F29" s="73">
        <v>14166967.42</v>
      </c>
      <c r="G29" s="73">
        <f t="shared" ref="G29:G37" si="9">D29-E29</f>
        <v>50713.370000001043</v>
      </c>
    </row>
    <row r="30" spans="1:7" x14ac:dyDescent="0.25">
      <c r="A30" s="83" t="s">
        <v>332</v>
      </c>
      <c r="B30" s="73">
        <v>2181600</v>
      </c>
      <c r="C30" s="73">
        <v>-784977.72</v>
      </c>
      <c r="D30" s="73">
        <f t="shared" si="8"/>
        <v>1396622.28</v>
      </c>
      <c r="E30" s="73">
        <v>1384906.92</v>
      </c>
      <c r="F30" s="73">
        <v>1384906.92</v>
      </c>
      <c r="G30" s="73">
        <f t="shared" si="9"/>
        <v>11715.360000000102</v>
      </c>
    </row>
    <row r="31" spans="1:7" x14ac:dyDescent="0.25">
      <c r="A31" s="83" t="s">
        <v>333</v>
      </c>
      <c r="B31" s="73">
        <v>3394304</v>
      </c>
      <c r="C31" s="73">
        <v>-85279.78</v>
      </c>
      <c r="D31" s="73">
        <f t="shared" si="8"/>
        <v>3309024.22</v>
      </c>
      <c r="E31" s="73">
        <v>3298595.62</v>
      </c>
      <c r="F31" s="73">
        <v>3298595.62</v>
      </c>
      <c r="G31" s="73">
        <f t="shared" si="9"/>
        <v>10428.600000000093</v>
      </c>
    </row>
    <row r="32" spans="1:7" x14ac:dyDescent="0.25">
      <c r="A32" s="83" t="s">
        <v>334</v>
      </c>
      <c r="B32" s="73">
        <v>1076200</v>
      </c>
      <c r="C32" s="73">
        <v>66466.759999999995</v>
      </c>
      <c r="D32" s="73">
        <f t="shared" si="8"/>
        <v>1142666.76</v>
      </c>
      <c r="E32" s="73">
        <v>1140475.53</v>
      </c>
      <c r="F32" s="73">
        <v>1106886.8700000001</v>
      </c>
      <c r="G32" s="73">
        <f t="shared" si="9"/>
        <v>2191.2299999999814</v>
      </c>
    </row>
    <row r="33" spans="1:7" ht="14.45" customHeight="1" x14ac:dyDescent="0.25">
      <c r="A33" s="83" t="s">
        <v>335</v>
      </c>
      <c r="B33" s="73">
        <v>5958787</v>
      </c>
      <c r="C33" s="73">
        <v>-1606947.43</v>
      </c>
      <c r="D33" s="73">
        <f t="shared" si="8"/>
        <v>4351839.57</v>
      </c>
      <c r="E33" s="73">
        <v>4329062.0199999996</v>
      </c>
      <c r="F33" s="73">
        <v>3764228.26</v>
      </c>
      <c r="G33" s="73">
        <f t="shared" si="9"/>
        <v>22777.550000000745</v>
      </c>
    </row>
    <row r="34" spans="1:7" ht="14.45" customHeight="1" x14ac:dyDescent="0.25">
      <c r="A34" s="83" t="s">
        <v>336</v>
      </c>
      <c r="B34" s="73">
        <v>202940</v>
      </c>
      <c r="C34" s="73">
        <v>185545.03</v>
      </c>
      <c r="D34" s="73">
        <f t="shared" si="8"/>
        <v>388485.03</v>
      </c>
      <c r="E34" s="73">
        <v>387291.62</v>
      </c>
      <c r="F34" s="73">
        <v>381291.62</v>
      </c>
      <c r="G34" s="73">
        <f t="shared" si="9"/>
        <v>1193.4100000000326</v>
      </c>
    </row>
    <row r="35" spans="1:7" ht="14.45" customHeight="1" x14ac:dyDescent="0.25">
      <c r="A35" s="83" t="s">
        <v>337</v>
      </c>
      <c r="B35" s="73">
        <v>120440</v>
      </c>
      <c r="C35" s="73">
        <v>115830.91</v>
      </c>
      <c r="D35" s="73">
        <f t="shared" si="8"/>
        <v>236270.91</v>
      </c>
      <c r="E35" s="73">
        <v>229434.98</v>
      </c>
      <c r="F35" s="73">
        <v>229434.98</v>
      </c>
      <c r="G35" s="73">
        <f t="shared" si="9"/>
        <v>6835.929999999993</v>
      </c>
    </row>
    <row r="36" spans="1:7" ht="14.45" customHeight="1" x14ac:dyDescent="0.25">
      <c r="A36" s="83" t="s">
        <v>338</v>
      </c>
      <c r="B36" s="73">
        <v>233120</v>
      </c>
      <c r="C36" s="73">
        <v>-52167.72</v>
      </c>
      <c r="D36" s="73">
        <f t="shared" si="8"/>
        <v>180952.28</v>
      </c>
      <c r="E36" s="73">
        <v>175577.33</v>
      </c>
      <c r="F36" s="73">
        <v>175577.33</v>
      </c>
      <c r="G36" s="73">
        <f t="shared" si="9"/>
        <v>5374.9500000000116</v>
      </c>
    </row>
    <row r="37" spans="1:7" ht="14.45" customHeight="1" x14ac:dyDescent="0.25">
      <c r="A37" s="83" t="s">
        <v>339</v>
      </c>
      <c r="B37" s="73">
        <v>4759296</v>
      </c>
      <c r="C37" s="73">
        <v>1152039.99</v>
      </c>
      <c r="D37" s="73">
        <f t="shared" si="8"/>
        <v>5911335.9900000002</v>
      </c>
      <c r="E37" s="73">
        <v>5883792.5099999998</v>
      </c>
      <c r="F37" s="73">
        <v>4571154.41</v>
      </c>
      <c r="G37" s="73">
        <f t="shared" si="9"/>
        <v>27543.480000000447</v>
      </c>
    </row>
    <row r="38" spans="1:7" x14ac:dyDescent="0.25">
      <c r="A38" s="82" t="s">
        <v>340</v>
      </c>
      <c r="B38" s="81">
        <f>SUM(B39:B47)</f>
        <v>350000</v>
      </c>
      <c r="C38" s="81">
        <f t="shared" ref="C38:G38" si="10">SUM(C39:C47)</f>
        <v>-350000</v>
      </c>
      <c r="D38" s="81">
        <f t="shared" si="10"/>
        <v>0</v>
      </c>
      <c r="E38" s="81">
        <f t="shared" si="10"/>
        <v>0</v>
      </c>
      <c r="F38" s="81">
        <f t="shared" si="10"/>
        <v>0</v>
      </c>
      <c r="G38" s="81">
        <f t="shared" si="10"/>
        <v>0</v>
      </c>
    </row>
    <row r="39" spans="1:7" x14ac:dyDescent="0.25">
      <c r="A39" s="83" t="s">
        <v>341</v>
      </c>
      <c r="B39" s="73">
        <v>0</v>
      </c>
      <c r="C39" s="73">
        <v>0</v>
      </c>
      <c r="D39" s="73">
        <f t="shared" si="8"/>
        <v>0</v>
      </c>
      <c r="E39" s="73">
        <v>0</v>
      </c>
      <c r="F39" s="73">
        <v>0</v>
      </c>
      <c r="G39" s="73">
        <f t="shared" ref="G39:G47" si="11">D39-E39</f>
        <v>0</v>
      </c>
    </row>
    <row r="40" spans="1:7" x14ac:dyDescent="0.25">
      <c r="A40" s="83" t="s">
        <v>342</v>
      </c>
      <c r="B40" s="73">
        <v>0</v>
      </c>
      <c r="C40" s="73">
        <v>0</v>
      </c>
      <c r="D40" s="73">
        <f t="shared" si="8"/>
        <v>0</v>
      </c>
      <c r="E40" s="73">
        <v>0</v>
      </c>
      <c r="F40" s="73">
        <v>0</v>
      </c>
      <c r="G40" s="73">
        <f t="shared" si="11"/>
        <v>0</v>
      </c>
    </row>
    <row r="41" spans="1:7" x14ac:dyDescent="0.25">
      <c r="A41" s="83" t="s">
        <v>343</v>
      </c>
      <c r="B41" s="73">
        <v>0</v>
      </c>
      <c r="C41" s="73">
        <v>0</v>
      </c>
      <c r="D41" s="73">
        <f t="shared" si="8"/>
        <v>0</v>
      </c>
      <c r="E41" s="73">
        <v>0</v>
      </c>
      <c r="F41" s="73">
        <v>0</v>
      </c>
      <c r="G41" s="73">
        <f t="shared" si="11"/>
        <v>0</v>
      </c>
    </row>
    <row r="42" spans="1:7" x14ac:dyDescent="0.25">
      <c r="A42" s="83" t="s">
        <v>344</v>
      </c>
      <c r="B42" s="73">
        <v>350000</v>
      </c>
      <c r="C42" s="73">
        <v>-350000</v>
      </c>
      <c r="D42" s="73">
        <f t="shared" si="8"/>
        <v>0</v>
      </c>
      <c r="E42" s="73">
        <v>0</v>
      </c>
      <c r="F42" s="73">
        <v>0</v>
      </c>
      <c r="G42" s="73">
        <f t="shared" si="11"/>
        <v>0</v>
      </c>
    </row>
    <row r="43" spans="1:7" x14ac:dyDescent="0.25">
      <c r="A43" s="83" t="s">
        <v>345</v>
      </c>
      <c r="B43" s="73">
        <v>0</v>
      </c>
      <c r="C43" s="73">
        <v>0</v>
      </c>
      <c r="D43" s="73">
        <f t="shared" si="8"/>
        <v>0</v>
      </c>
      <c r="E43" s="73">
        <v>0</v>
      </c>
      <c r="F43" s="73">
        <v>0</v>
      </c>
      <c r="G43" s="73">
        <f t="shared" si="11"/>
        <v>0</v>
      </c>
    </row>
    <row r="44" spans="1:7" x14ac:dyDescent="0.25">
      <c r="A44" s="83" t="s">
        <v>346</v>
      </c>
      <c r="B44" s="73">
        <v>0</v>
      </c>
      <c r="C44" s="73">
        <v>0</v>
      </c>
      <c r="D44" s="73">
        <f t="shared" si="8"/>
        <v>0</v>
      </c>
      <c r="E44" s="73">
        <v>0</v>
      </c>
      <c r="F44" s="73">
        <v>0</v>
      </c>
      <c r="G44" s="73">
        <f t="shared" si="11"/>
        <v>0</v>
      </c>
    </row>
    <row r="45" spans="1:7" x14ac:dyDescent="0.25">
      <c r="A45" s="83" t="s">
        <v>347</v>
      </c>
      <c r="B45" s="73">
        <v>0</v>
      </c>
      <c r="C45" s="73">
        <v>0</v>
      </c>
      <c r="D45" s="73">
        <f t="shared" si="8"/>
        <v>0</v>
      </c>
      <c r="E45" s="73">
        <v>0</v>
      </c>
      <c r="F45" s="73">
        <v>0</v>
      </c>
      <c r="G45" s="73">
        <f t="shared" si="11"/>
        <v>0</v>
      </c>
    </row>
    <row r="46" spans="1:7" x14ac:dyDescent="0.25">
      <c r="A46" s="83" t="s">
        <v>348</v>
      </c>
      <c r="B46" s="73">
        <v>0</v>
      </c>
      <c r="C46" s="73">
        <v>0</v>
      </c>
      <c r="D46" s="73">
        <f t="shared" si="8"/>
        <v>0</v>
      </c>
      <c r="E46" s="73">
        <v>0</v>
      </c>
      <c r="F46" s="73">
        <v>0</v>
      </c>
      <c r="G46" s="73">
        <f t="shared" si="11"/>
        <v>0</v>
      </c>
    </row>
    <row r="47" spans="1:7" x14ac:dyDescent="0.25">
      <c r="A47" s="83" t="s">
        <v>349</v>
      </c>
      <c r="B47" s="73">
        <v>0</v>
      </c>
      <c r="C47" s="73">
        <v>0</v>
      </c>
      <c r="D47" s="73">
        <f t="shared" si="8"/>
        <v>0</v>
      </c>
      <c r="E47" s="73">
        <v>0</v>
      </c>
      <c r="F47" s="73">
        <v>0</v>
      </c>
      <c r="G47" s="73">
        <f t="shared" si="11"/>
        <v>0</v>
      </c>
    </row>
    <row r="48" spans="1:7" x14ac:dyDescent="0.25">
      <c r="A48" s="82" t="s">
        <v>350</v>
      </c>
      <c r="B48" s="81">
        <f>SUM(B49:B57)</f>
        <v>6756500</v>
      </c>
      <c r="C48" s="81">
        <f t="shared" ref="C48:G48" si="12">SUM(C49:C57)</f>
        <v>4530859.43</v>
      </c>
      <c r="D48" s="81">
        <f t="shared" si="12"/>
        <v>11287359.43</v>
      </c>
      <c r="E48" s="81">
        <f t="shared" si="12"/>
        <v>8604118.6000000015</v>
      </c>
      <c r="F48" s="81">
        <f t="shared" si="12"/>
        <v>8592912.5700000003</v>
      </c>
      <c r="G48" s="81">
        <f t="shared" si="12"/>
        <v>2683240.8299999996</v>
      </c>
    </row>
    <row r="49" spans="1:7" x14ac:dyDescent="0.25">
      <c r="A49" s="83" t="s">
        <v>351</v>
      </c>
      <c r="B49" s="73">
        <v>691500</v>
      </c>
      <c r="C49" s="73">
        <v>155194.38</v>
      </c>
      <c r="D49" s="73">
        <f t="shared" si="8"/>
        <v>846694.38</v>
      </c>
      <c r="E49" s="73">
        <v>840681.88</v>
      </c>
      <c r="F49" s="73">
        <v>829475.85</v>
      </c>
      <c r="G49" s="73">
        <f t="shared" ref="G49:G57" si="13">D49-E49</f>
        <v>6012.5</v>
      </c>
    </row>
    <row r="50" spans="1:7" x14ac:dyDescent="0.25">
      <c r="A50" s="83" t="s">
        <v>352</v>
      </c>
      <c r="B50" s="73">
        <v>15000</v>
      </c>
      <c r="C50" s="73">
        <v>-15000</v>
      </c>
      <c r="D50" s="73">
        <f t="shared" si="8"/>
        <v>0</v>
      </c>
      <c r="E50" s="73">
        <v>0</v>
      </c>
      <c r="F50" s="73">
        <v>0</v>
      </c>
      <c r="G50" s="73">
        <f t="shared" si="13"/>
        <v>0</v>
      </c>
    </row>
    <row r="51" spans="1:7" x14ac:dyDescent="0.25">
      <c r="A51" s="83" t="s">
        <v>353</v>
      </c>
      <c r="B51" s="73">
        <v>15000</v>
      </c>
      <c r="C51" s="73">
        <v>291543</v>
      </c>
      <c r="D51" s="73">
        <f t="shared" si="8"/>
        <v>306543</v>
      </c>
      <c r="E51" s="73">
        <v>306502.17</v>
      </c>
      <c r="F51" s="73">
        <v>306502.17</v>
      </c>
      <c r="G51" s="73">
        <f t="shared" si="13"/>
        <v>40.830000000016298</v>
      </c>
    </row>
    <row r="52" spans="1:7" x14ac:dyDescent="0.25">
      <c r="A52" s="83" t="s">
        <v>354</v>
      </c>
      <c r="B52" s="73">
        <v>595000</v>
      </c>
      <c r="C52" s="73">
        <v>2952151</v>
      </c>
      <c r="D52" s="73">
        <f t="shared" si="8"/>
        <v>3547151</v>
      </c>
      <c r="E52" s="73">
        <v>3237489.82</v>
      </c>
      <c r="F52" s="73">
        <v>3237489.82</v>
      </c>
      <c r="G52" s="73">
        <f t="shared" si="13"/>
        <v>309661.18000000017</v>
      </c>
    </row>
    <row r="53" spans="1:7" x14ac:dyDescent="0.25">
      <c r="A53" s="83" t="s">
        <v>355</v>
      </c>
      <c r="B53" s="73">
        <v>0</v>
      </c>
      <c r="C53" s="73">
        <v>0</v>
      </c>
      <c r="D53" s="73">
        <f t="shared" si="8"/>
        <v>0</v>
      </c>
      <c r="E53" s="73">
        <v>0</v>
      </c>
      <c r="F53" s="73">
        <v>0</v>
      </c>
      <c r="G53" s="73">
        <f t="shared" si="13"/>
        <v>0</v>
      </c>
    </row>
    <row r="54" spans="1:7" x14ac:dyDescent="0.25">
      <c r="A54" s="83" t="s">
        <v>356</v>
      </c>
      <c r="B54" s="73">
        <v>5440000</v>
      </c>
      <c r="C54" s="73">
        <v>1146971.05</v>
      </c>
      <c r="D54" s="73">
        <f t="shared" si="8"/>
        <v>6586971.0499999998</v>
      </c>
      <c r="E54" s="73">
        <v>4219444.7300000004</v>
      </c>
      <c r="F54" s="73">
        <v>4219444.7300000004</v>
      </c>
      <c r="G54" s="73">
        <f t="shared" si="13"/>
        <v>2367526.3199999994</v>
      </c>
    </row>
    <row r="55" spans="1:7" x14ac:dyDescent="0.25">
      <c r="A55" s="83" t="s">
        <v>357</v>
      </c>
      <c r="B55" s="73">
        <v>0</v>
      </c>
      <c r="C55" s="73">
        <v>0</v>
      </c>
      <c r="D55" s="73">
        <f t="shared" si="8"/>
        <v>0</v>
      </c>
      <c r="E55" s="73">
        <v>0</v>
      </c>
      <c r="F55" s="73">
        <v>0</v>
      </c>
      <c r="G55" s="73">
        <f t="shared" si="13"/>
        <v>0</v>
      </c>
    </row>
    <row r="56" spans="1:7" x14ac:dyDescent="0.25">
      <c r="A56" s="83" t="s">
        <v>358</v>
      </c>
      <c r="B56" s="73">
        <v>0</v>
      </c>
      <c r="C56" s="73">
        <v>0</v>
      </c>
      <c r="D56" s="73">
        <f t="shared" si="8"/>
        <v>0</v>
      </c>
      <c r="E56" s="73">
        <v>0</v>
      </c>
      <c r="F56" s="73">
        <v>0</v>
      </c>
      <c r="G56" s="73">
        <f t="shared" si="13"/>
        <v>0</v>
      </c>
    </row>
    <row r="57" spans="1:7" x14ac:dyDescent="0.25">
      <c r="A57" s="83" t="s">
        <v>359</v>
      </c>
      <c r="B57" s="73">
        <v>0</v>
      </c>
      <c r="C57" s="73">
        <v>0</v>
      </c>
      <c r="D57" s="73">
        <f t="shared" si="8"/>
        <v>0</v>
      </c>
      <c r="E57" s="73">
        <v>0</v>
      </c>
      <c r="F57" s="73">
        <v>0</v>
      </c>
      <c r="G57" s="73">
        <f t="shared" si="13"/>
        <v>0</v>
      </c>
    </row>
    <row r="58" spans="1:7" x14ac:dyDescent="0.25">
      <c r="A58" s="82" t="s">
        <v>360</v>
      </c>
      <c r="B58" s="81">
        <f>SUM(B59:B61)</f>
        <v>13695000</v>
      </c>
      <c r="C58" s="81">
        <f t="shared" ref="C58:G58" si="14">SUM(C59:C61)</f>
        <v>14194969.199999999</v>
      </c>
      <c r="D58" s="81">
        <f t="shared" si="14"/>
        <v>27889969.199999999</v>
      </c>
      <c r="E58" s="81">
        <f t="shared" si="14"/>
        <v>11023721.26</v>
      </c>
      <c r="F58" s="81">
        <f t="shared" si="14"/>
        <v>9565388.6400000006</v>
      </c>
      <c r="G58" s="81">
        <f t="shared" si="14"/>
        <v>16866247.939999998</v>
      </c>
    </row>
    <row r="59" spans="1:7" x14ac:dyDescent="0.25">
      <c r="A59" s="83" t="s">
        <v>361</v>
      </c>
      <c r="B59" s="73">
        <v>13695000</v>
      </c>
      <c r="C59" s="73">
        <v>14194969.199999999</v>
      </c>
      <c r="D59" s="73">
        <f t="shared" si="8"/>
        <v>27889969.199999999</v>
      </c>
      <c r="E59" s="73">
        <v>11023721.26</v>
      </c>
      <c r="F59" s="73">
        <v>9565388.6400000006</v>
      </c>
      <c r="G59" s="73">
        <f t="shared" ref="G59:G61" si="15">D59-E59</f>
        <v>16866247.939999998</v>
      </c>
    </row>
    <row r="60" spans="1:7" x14ac:dyDescent="0.25">
      <c r="A60" s="83" t="s">
        <v>362</v>
      </c>
      <c r="B60" s="73">
        <v>0</v>
      </c>
      <c r="C60" s="73">
        <v>0</v>
      </c>
      <c r="D60" s="73">
        <f t="shared" si="8"/>
        <v>0</v>
      </c>
      <c r="E60" s="73">
        <v>0</v>
      </c>
      <c r="F60" s="73">
        <v>0</v>
      </c>
      <c r="G60" s="73">
        <f t="shared" si="15"/>
        <v>0</v>
      </c>
    </row>
    <row r="61" spans="1:7" x14ac:dyDescent="0.25">
      <c r="A61" s="83" t="s">
        <v>363</v>
      </c>
      <c r="B61" s="73">
        <v>0</v>
      </c>
      <c r="C61" s="73">
        <v>0</v>
      </c>
      <c r="D61" s="73">
        <f t="shared" si="8"/>
        <v>0</v>
      </c>
      <c r="E61" s="73">
        <v>0</v>
      </c>
      <c r="F61" s="73">
        <v>0</v>
      </c>
      <c r="G61" s="73">
        <f t="shared" si="15"/>
        <v>0</v>
      </c>
    </row>
    <row r="62" spans="1:7" x14ac:dyDescent="0.25">
      <c r="A62" s="82" t="s">
        <v>364</v>
      </c>
      <c r="B62" s="81">
        <f>SUM(B63:B67,B69:B70)</f>
        <v>944000</v>
      </c>
      <c r="C62" s="81">
        <f t="shared" ref="C62:G62" si="16">SUM(C63:C67,C69:C70)</f>
        <v>-944000</v>
      </c>
      <c r="D62" s="81">
        <f t="shared" si="16"/>
        <v>0</v>
      </c>
      <c r="E62" s="81">
        <f t="shared" si="16"/>
        <v>0</v>
      </c>
      <c r="F62" s="81">
        <f t="shared" si="16"/>
        <v>0</v>
      </c>
      <c r="G62" s="81">
        <f t="shared" si="16"/>
        <v>0</v>
      </c>
    </row>
    <row r="63" spans="1:7" x14ac:dyDescent="0.25">
      <c r="A63" s="83" t="s">
        <v>365</v>
      </c>
      <c r="B63" s="73">
        <v>0</v>
      </c>
      <c r="C63" s="73">
        <v>0</v>
      </c>
      <c r="D63" s="73">
        <f t="shared" si="8"/>
        <v>0</v>
      </c>
      <c r="E63" s="73">
        <v>0</v>
      </c>
      <c r="F63" s="73">
        <v>0</v>
      </c>
      <c r="G63" s="73">
        <f t="shared" ref="G63:G70" si="17">D63-E63</f>
        <v>0</v>
      </c>
    </row>
    <row r="64" spans="1:7" x14ac:dyDescent="0.25">
      <c r="A64" s="83" t="s">
        <v>366</v>
      </c>
      <c r="B64" s="73">
        <v>0</v>
      </c>
      <c r="C64" s="73">
        <v>0</v>
      </c>
      <c r="D64" s="73">
        <f t="shared" si="8"/>
        <v>0</v>
      </c>
      <c r="E64" s="73">
        <v>0</v>
      </c>
      <c r="F64" s="73">
        <v>0</v>
      </c>
      <c r="G64" s="73">
        <f t="shared" si="17"/>
        <v>0</v>
      </c>
    </row>
    <row r="65" spans="1:7" x14ac:dyDescent="0.25">
      <c r="A65" s="83" t="s">
        <v>367</v>
      </c>
      <c r="B65" s="73">
        <v>0</v>
      </c>
      <c r="C65" s="73">
        <v>0</v>
      </c>
      <c r="D65" s="73">
        <f t="shared" si="8"/>
        <v>0</v>
      </c>
      <c r="E65" s="73">
        <v>0</v>
      </c>
      <c r="F65" s="73">
        <v>0</v>
      </c>
      <c r="G65" s="73">
        <f t="shared" si="17"/>
        <v>0</v>
      </c>
    </row>
    <row r="66" spans="1:7" x14ac:dyDescent="0.25">
      <c r="A66" s="83" t="s">
        <v>368</v>
      </c>
      <c r="B66" s="73">
        <v>0</v>
      </c>
      <c r="C66" s="73">
        <v>0</v>
      </c>
      <c r="D66" s="73">
        <f t="shared" si="8"/>
        <v>0</v>
      </c>
      <c r="E66" s="73">
        <v>0</v>
      </c>
      <c r="F66" s="73">
        <v>0</v>
      </c>
      <c r="G66" s="73">
        <f t="shared" si="17"/>
        <v>0</v>
      </c>
    </row>
    <row r="67" spans="1:7" x14ac:dyDescent="0.25">
      <c r="A67" s="83" t="s">
        <v>369</v>
      </c>
      <c r="B67" s="73">
        <v>0</v>
      </c>
      <c r="C67" s="73">
        <v>0</v>
      </c>
      <c r="D67" s="73">
        <f t="shared" si="8"/>
        <v>0</v>
      </c>
      <c r="E67" s="73">
        <v>0</v>
      </c>
      <c r="F67" s="73">
        <v>0</v>
      </c>
      <c r="G67" s="73">
        <f t="shared" si="17"/>
        <v>0</v>
      </c>
    </row>
    <row r="68" spans="1:7" x14ac:dyDescent="0.25">
      <c r="A68" s="83" t="s">
        <v>370</v>
      </c>
      <c r="B68" s="73">
        <v>0</v>
      </c>
      <c r="C68" s="73">
        <v>0</v>
      </c>
      <c r="D68" s="73">
        <f t="shared" si="8"/>
        <v>0</v>
      </c>
      <c r="E68" s="73">
        <v>0</v>
      </c>
      <c r="F68" s="73">
        <v>0</v>
      </c>
      <c r="G68" s="73">
        <f t="shared" si="17"/>
        <v>0</v>
      </c>
    </row>
    <row r="69" spans="1:7" x14ac:dyDescent="0.25">
      <c r="A69" s="83" t="s">
        <v>371</v>
      </c>
      <c r="B69" s="73">
        <v>0</v>
      </c>
      <c r="C69" s="73">
        <v>0</v>
      </c>
      <c r="D69" s="73">
        <f t="shared" si="8"/>
        <v>0</v>
      </c>
      <c r="E69" s="73">
        <v>0</v>
      </c>
      <c r="F69" s="73">
        <v>0</v>
      </c>
      <c r="G69" s="73">
        <f t="shared" si="17"/>
        <v>0</v>
      </c>
    </row>
    <row r="70" spans="1:7" x14ac:dyDescent="0.25">
      <c r="A70" s="83" t="s">
        <v>372</v>
      </c>
      <c r="B70" s="73">
        <v>944000</v>
      </c>
      <c r="C70" s="73">
        <v>-944000</v>
      </c>
      <c r="D70" s="73">
        <f t="shared" si="8"/>
        <v>0</v>
      </c>
      <c r="E70" s="73">
        <v>0</v>
      </c>
      <c r="F70" s="73">
        <v>0</v>
      </c>
      <c r="G70" s="73">
        <f t="shared" si="17"/>
        <v>0</v>
      </c>
    </row>
    <row r="71" spans="1:7" x14ac:dyDescent="0.25">
      <c r="A71" s="82" t="s">
        <v>373</v>
      </c>
      <c r="B71" s="81">
        <f>SUM(B72:B74)</f>
        <v>0</v>
      </c>
      <c r="C71" s="81">
        <f t="shared" ref="C71:G71" si="18">SUM(C72:C74)</f>
        <v>7485809.5599999996</v>
      </c>
      <c r="D71" s="81">
        <f t="shared" si="18"/>
        <v>7485809.5599999996</v>
      </c>
      <c r="E71" s="81">
        <f t="shared" si="18"/>
        <v>7485809.5599999996</v>
      </c>
      <c r="F71" s="81">
        <f t="shared" si="18"/>
        <v>7485809.5599999996</v>
      </c>
      <c r="G71" s="81">
        <f t="shared" si="18"/>
        <v>0</v>
      </c>
    </row>
    <row r="72" spans="1:7" x14ac:dyDescent="0.25">
      <c r="A72" s="83" t="s">
        <v>374</v>
      </c>
      <c r="B72" s="73">
        <v>0</v>
      </c>
      <c r="C72" s="73">
        <v>0</v>
      </c>
      <c r="D72" s="73">
        <f t="shared" si="8"/>
        <v>0</v>
      </c>
      <c r="E72" s="73">
        <v>0</v>
      </c>
      <c r="F72" s="73">
        <v>0</v>
      </c>
      <c r="G72" s="73">
        <f t="shared" ref="G72:G74" si="19">D72-E72</f>
        <v>0</v>
      </c>
    </row>
    <row r="73" spans="1:7" x14ac:dyDescent="0.25">
      <c r="A73" s="83" t="s">
        <v>375</v>
      </c>
      <c r="B73" s="73">
        <v>0</v>
      </c>
      <c r="C73" s="73">
        <v>0</v>
      </c>
      <c r="D73" s="73">
        <f t="shared" si="8"/>
        <v>0</v>
      </c>
      <c r="E73" s="73">
        <v>0</v>
      </c>
      <c r="F73" s="73">
        <v>0</v>
      </c>
      <c r="G73" s="73">
        <f t="shared" si="19"/>
        <v>0</v>
      </c>
    </row>
    <row r="74" spans="1:7" x14ac:dyDescent="0.25">
      <c r="A74" s="83" t="s">
        <v>376</v>
      </c>
      <c r="B74" s="73">
        <v>0</v>
      </c>
      <c r="C74" s="73">
        <v>7485809.5599999996</v>
      </c>
      <c r="D74" s="73">
        <f t="shared" si="8"/>
        <v>7485809.5599999996</v>
      </c>
      <c r="E74" s="73">
        <v>7485809.5599999996</v>
      </c>
      <c r="F74" s="73">
        <v>7485809.5599999996</v>
      </c>
      <c r="G74" s="73">
        <f t="shared" si="19"/>
        <v>0</v>
      </c>
    </row>
    <row r="75" spans="1:7" x14ac:dyDescent="0.25">
      <c r="A75" s="82" t="s">
        <v>377</v>
      </c>
      <c r="B75" s="81">
        <f>SUM(B76:B82)</f>
        <v>0</v>
      </c>
      <c r="C75" s="81">
        <f t="shared" ref="C75:G75" si="20">SUM(C76:C82)</f>
        <v>0</v>
      </c>
      <c r="D75" s="81">
        <f t="shared" si="20"/>
        <v>0</v>
      </c>
      <c r="E75" s="81">
        <f t="shared" si="20"/>
        <v>0</v>
      </c>
      <c r="F75" s="81">
        <f t="shared" si="20"/>
        <v>0</v>
      </c>
      <c r="G75" s="81">
        <f t="shared" si="20"/>
        <v>0</v>
      </c>
    </row>
    <row r="76" spans="1:7" x14ac:dyDescent="0.25">
      <c r="A76" s="83" t="s">
        <v>378</v>
      </c>
      <c r="B76" s="73">
        <v>0</v>
      </c>
      <c r="C76" s="73">
        <v>0</v>
      </c>
      <c r="D76" s="73">
        <f t="shared" si="8"/>
        <v>0</v>
      </c>
      <c r="E76" s="73">
        <v>0</v>
      </c>
      <c r="F76" s="73">
        <v>0</v>
      </c>
      <c r="G76" s="73">
        <f t="shared" ref="G76:G82" si="21">D76-E76</f>
        <v>0</v>
      </c>
    </row>
    <row r="77" spans="1:7" x14ac:dyDescent="0.25">
      <c r="A77" s="83" t="s">
        <v>379</v>
      </c>
      <c r="B77" s="73">
        <v>0</v>
      </c>
      <c r="C77" s="73">
        <v>0</v>
      </c>
      <c r="D77" s="73">
        <f t="shared" si="8"/>
        <v>0</v>
      </c>
      <c r="E77" s="73">
        <v>0</v>
      </c>
      <c r="F77" s="73">
        <v>0</v>
      </c>
      <c r="G77" s="73">
        <f t="shared" si="21"/>
        <v>0</v>
      </c>
    </row>
    <row r="78" spans="1:7" x14ac:dyDescent="0.25">
      <c r="A78" s="83" t="s">
        <v>380</v>
      </c>
      <c r="B78" s="73">
        <v>0</v>
      </c>
      <c r="C78" s="73">
        <v>0</v>
      </c>
      <c r="D78" s="73">
        <f t="shared" si="8"/>
        <v>0</v>
      </c>
      <c r="E78" s="73">
        <v>0</v>
      </c>
      <c r="F78" s="73">
        <v>0</v>
      </c>
      <c r="G78" s="73">
        <f t="shared" si="21"/>
        <v>0</v>
      </c>
    </row>
    <row r="79" spans="1:7" x14ac:dyDescent="0.25">
      <c r="A79" s="83" t="s">
        <v>381</v>
      </c>
      <c r="B79" s="73">
        <v>0</v>
      </c>
      <c r="C79" s="73">
        <v>0</v>
      </c>
      <c r="D79" s="73">
        <f t="shared" si="8"/>
        <v>0</v>
      </c>
      <c r="E79" s="73">
        <v>0</v>
      </c>
      <c r="F79" s="73">
        <v>0</v>
      </c>
      <c r="G79" s="73">
        <f t="shared" si="21"/>
        <v>0</v>
      </c>
    </row>
    <row r="80" spans="1:7" x14ac:dyDescent="0.25">
      <c r="A80" s="83" t="s">
        <v>382</v>
      </c>
      <c r="B80" s="73">
        <v>0</v>
      </c>
      <c r="C80" s="73">
        <v>0</v>
      </c>
      <c r="D80" s="73">
        <f t="shared" si="8"/>
        <v>0</v>
      </c>
      <c r="E80" s="73">
        <v>0</v>
      </c>
      <c r="F80" s="73">
        <v>0</v>
      </c>
      <c r="G80" s="73">
        <f t="shared" si="21"/>
        <v>0</v>
      </c>
    </row>
    <row r="81" spans="1:7" x14ac:dyDescent="0.25">
      <c r="A81" s="83" t="s">
        <v>383</v>
      </c>
      <c r="B81" s="73">
        <v>0</v>
      </c>
      <c r="C81" s="73">
        <v>0</v>
      </c>
      <c r="D81" s="73">
        <f t="shared" si="8"/>
        <v>0</v>
      </c>
      <c r="E81" s="73">
        <v>0</v>
      </c>
      <c r="F81" s="73">
        <v>0</v>
      </c>
      <c r="G81" s="73">
        <f t="shared" si="21"/>
        <v>0</v>
      </c>
    </row>
    <row r="82" spans="1:7" x14ac:dyDescent="0.25">
      <c r="A82" s="83" t="s">
        <v>384</v>
      </c>
      <c r="B82" s="73">
        <v>0</v>
      </c>
      <c r="C82" s="73">
        <v>0</v>
      </c>
      <c r="D82" s="73">
        <f t="shared" si="8"/>
        <v>0</v>
      </c>
      <c r="E82" s="73">
        <v>0</v>
      </c>
      <c r="F82" s="73">
        <v>0</v>
      </c>
      <c r="G82" s="73">
        <f t="shared" si="21"/>
        <v>0</v>
      </c>
    </row>
    <row r="83" spans="1:7" x14ac:dyDescent="0.25">
      <c r="A83" s="84"/>
      <c r="B83" s="73"/>
      <c r="C83" s="73"/>
      <c r="D83" s="73"/>
      <c r="E83" s="73"/>
      <c r="F83" s="73"/>
      <c r="G83" s="73"/>
    </row>
    <row r="84" spans="1:7" x14ac:dyDescent="0.25">
      <c r="A84" s="28" t="s">
        <v>385</v>
      </c>
      <c r="B84" s="81">
        <f>B85+B93+B103+B113+B123+B133+B137+B146+B150</f>
        <v>3000000</v>
      </c>
      <c r="C84" s="81">
        <f t="shared" ref="C84:G84" si="22">C85+C93+C103+C113+C123+C133+C137+C146+C150</f>
        <v>-3000000</v>
      </c>
      <c r="D84" s="81">
        <f t="shared" si="22"/>
        <v>0</v>
      </c>
      <c r="E84" s="81">
        <f t="shared" si="22"/>
        <v>0</v>
      </c>
      <c r="F84" s="81">
        <f t="shared" si="22"/>
        <v>0</v>
      </c>
      <c r="G84" s="81">
        <f t="shared" si="22"/>
        <v>0</v>
      </c>
    </row>
    <row r="85" spans="1:7" x14ac:dyDescent="0.25">
      <c r="A85" s="82" t="s">
        <v>312</v>
      </c>
      <c r="B85" s="81">
        <f>SUM(B86:B92)</f>
        <v>0</v>
      </c>
      <c r="C85" s="81">
        <f t="shared" ref="C85:G85" si="23">SUM(C86:C92)</f>
        <v>0</v>
      </c>
      <c r="D85" s="81">
        <f t="shared" si="23"/>
        <v>0</v>
      </c>
      <c r="E85" s="81">
        <f t="shared" si="23"/>
        <v>0</v>
      </c>
      <c r="F85" s="81">
        <f t="shared" si="23"/>
        <v>0</v>
      </c>
      <c r="G85" s="81">
        <f t="shared" si="23"/>
        <v>0</v>
      </c>
    </row>
    <row r="86" spans="1:7" x14ac:dyDescent="0.25">
      <c r="A86" s="83" t="s">
        <v>313</v>
      </c>
      <c r="B86" s="73">
        <v>0</v>
      </c>
      <c r="C86" s="73">
        <v>0</v>
      </c>
      <c r="D86" s="73">
        <f t="shared" ref="D86:D92" si="24">B86+C86</f>
        <v>0</v>
      </c>
      <c r="E86" s="73">
        <v>0</v>
      </c>
      <c r="F86" s="73">
        <v>0</v>
      </c>
      <c r="G86" s="73">
        <f t="shared" ref="G86:G92" si="25">D86-E86</f>
        <v>0</v>
      </c>
    </row>
    <row r="87" spans="1:7" x14ac:dyDescent="0.25">
      <c r="A87" s="83" t="s">
        <v>314</v>
      </c>
      <c r="B87" s="73">
        <v>0</v>
      </c>
      <c r="C87" s="73">
        <v>0</v>
      </c>
      <c r="D87" s="73">
        <f t="shared" si="24"/>
        <v>0</v>
      </c>
      <c r="E87" s="73">
        <v>0</v>
      </c>
      <c r="F87" s="73">
        <v>0</v>
      </c>
      <c r="G87" s="73">
        <f t="shared" si="25"/>
        <v>0</v>
      </c>
    </row>
    <row r="88" spans="1:7" x14ac:dyDescent="0.25">
      <c r="A88" s="83" t="s">
        <v>315</v>
      </c>
      <c r="B88" s="73">
        <v>0</v>
      </c>
      <c r="C88" s="73">
        <v>0</v>
      </c>
      <c r="D88" s="73">
        <f t="shared" si="24"/>
        <v>0</v>
      </c>
      <c r="E88" s="73">
        <v>0</v>
      </c>
      <c r="F88" s="73">
        <v>0</v>
      </c>
      <c r="G88" s="73">
        <f t="shared" si="25"/>
        <v>0</v>
      </c>
    </row>
    <row r="89" spans="1:7" x14ac:dyDescent="0.25">
      <c r="A89" s="83" t="s">
        <v>316</v>
      </c>
      <c r="B89" s="73">
        <v>0</v>
      </c>
      <c r="C89" s="73">
        <v>0</v>
      </c>
      <c r="D89" s="73">
        <f t="shared" si="24"/>
        <v>0</v>
      </c>
      <c r="E89" s="73">
        <v>0</v>
      </c>
      <c r="F89" s="73">
        <v>0</v>
      </c>
      <c r="G89" s="73">
        <f t="shared" si="25"/>
        <v>0</v>
      </c>
    </row>
    <row r="90" spans="1:7" x14ac:dyDescent="0.25">
      <c r="A90" s="83" t="s">
        <v>317</v>
      </c>
      <c r="B90" s="73">
        <v>0</v>
      </c>
      <c r="C90" s="73">
        <v>0</v>
      </c>
      <c r="D90" s="73">
        <f t="shared" si="24"/>
        <v>0</v>
      </c>
      <c r="E90" s="73">
        <v>0</v>
      </c>
      <c r="F90" s="73">
        <v>0</v>
      </c>
      <c r="G90" s="73">
        <f t="shared" si="25"/>
        <v>0</v>
      </c>
    </row>
    <row r="91" spans="1:7" x14ac:dyDescent="0.25">
      <c r="A91" s="83" t="s">
        <v>318</v>
      </c>
      <c r="B91" s="73">
        <v>0</v>
      </c>
      <c r="C91" s="73">
        <v>0</v>
      </c>
      <c r="D91" s="73">
        <f t="shared" si="24"/>
        <v>0</v>
      </c>
      <c r="E91" s="73">
        <v>0</v>
      </c>
      <c r="F91" s="73">
        <v>0</v>
      </c>
      <c r="G91" s="73">
        <f t="shared" si="25"/>
        <v>0</v>
      </c>
    </row>
    <row r="92" spans="1:7" x14ac:dyDescent="0.25">
      <c r="A92" s="83" t="s">
        <v>319</v>
      </c>
      <c r="B92" s="73">
        <v>0</v>
      </c>
      <c r="C92" s="73">
        <v>0</v>
      </c>
      <c r="D92" s="73">
        <f t="shared" si="24"/>
        <v>0</v>
      </c>
      <c r="E92" s="73">
        <v>0</v>
      </c>
      <c r="F92" s="73">
        <v>0</v>
      </c>
      <c r="G92" s="73">
        <f t="shared" si="25"/>
        <v>0</v>
      </c>
    </row>
    <row r="93" spans="1:7" x14ac:dyDescent="0.25">
      <c r="A93" s="82" t="s">
        <v>320</v>
      </c>
      <c r="B93" s="81">
        <f>SUM(B94:B102)</f>
        <v>0</v>
      </c>
      <c r="C93" s="81">
        <f t="shared" ref="C93:G93" si="26">SUM(C94:C102)</f>
        <v>0</v>
      </c>
      <c r="D93" s="81">
        <f t="shared" si="26"/>
        <v>0</v>
      </c>
      <c r="E93" s="81">
        <f t="shared" si="26"/>
        <v>0</v>
      </c>
      <c r="F93" s="81">
        <f t="shared" si="26"/>
        <v>0</v>
      </c>
      <c r="G93" s="81">
        <f t="shared" si="26"/>
        <v>0</v>
      </c>
    </row>
    <row r="94" spans="1:7" x14ac:dyDescent="0.25">
      <c r="A94" s="83" t="s">
        <v>321</v>
      </c>
      <c r="B94" s="73">
        <v>0</v>
      </c>
      <c r="C94" s="73">
        <v>0</v>
      </c>
      <c r="D94" s="73">
        <f t="shared" ref="D94:D102" si="27">B94+C94</f>
        <v>0</v>
      </c>
      <c r="E94" s="73">
        <v>0</v>
      </c>
      <c r="F94" s="73">
        <v>0</v>
      </c>
      <c r="G94" s="73">
        <f t="shared" ref="G94:G102" si="28">D94-E94</f>
        <v>0</v>
      </c>
    </row>
    <row r="95" spans="1:7" x14ac:dyDescent="0.25">
      <c r="A95" s="83" t="s">
        <v>322</v>
      </c>
      <c r="B95" s="73">
        <v>0</v>
      </c>
      <c r="C95" s="73">
        <v>0</v>
      </c>
      <c r="D95" s="73">
        <f t="shared" si="27"/>
        <v>0</v>
      </c>
      <c r="E95" s="73">
        <v>0</v>
      </c>
      <c r="F95" s="73">
        <v>0</v>
      </c>
      <c r="G95" s="73">
        <f t="shared" si="28"/>
        <v>0</v>
      </c>
    </row>
    <row r="96" spans="1:7" x14ac:dyDescent="0.25">
      <c r="A96" s="83" t="s">
        <v>323</v>
      </c>
      <c r="B96" s="73">
        <v>0</v>
      </c>
      <c r="C96" s="73">
        <v>0</v>
      </c>
      <c r="D96" s="73">
        <f t="shared" si="27"/>
        <v>0</v>
      </c>
      <c r="E96" s="73">
        <v>0</v>
      </c>
      <c r="F96" s="73">
        <v>0</v>
      </c>
      <c r="G96" s="73">
        <f t="shared" si="28"/>
        <v>0</v>
      </c>
    </row>
    <row r="97" spans="1:7" x14ac:dyDescent="0.25">
      <c r="A97" s="83" t="s">
        <v>324</v>
      </c>
      <c r="B97" s="73">
        <v>0</v>
      </c>
      <c r="C97" s="73">
        <v>0</v>
      </c>
      <c r="D97" s="73">
        <f t="shared" si="27"/>
        <v>0</v>
      </c>
      <c r="E97" s="73">
        <v>0</v>
      </c>
      <c r="F97" s="73">
        <v>0</v>
      </c>
      <c r="G97" s="73">
        <f t="shared" si="28"/>
        <v>0</v>
      </c>
    </row>
    <row r="98" spans="1:7" x14ac:dyDescent="0.25">
      <c r="A98" s="85" t="s">
        <v>325</v>
      </c>
      <c r="B98" s="73">
        <v>0</v>
      </c>
      <c r="C98" s="73">
        <v>0</v>
      </c>
      <c r="D98" s="73">
        <f t="shared" si="27"/>
        <v>0</v>
      </c>
      <c r="E98" s="73">
        <v>0</v>
      </c>
      <c r="F98" s="73">
        <v>0</v>
      </c>
      <c r="G98" s="73">
        <f t="shared" si="28"/>
        <v>0</v>
      </c>
    </row>
    <row r="99" spans="1:7" x14ac:dyDescent="0.25">
      <c r="A99" s="83" t="s">
        <v>326</v>
      </c>
      <c r="B99" s="73">
        <v>0</v>
      </c>
      <c r="C99" s="73">
        <v>0</v>
      </c>
      <c r="D99" s="73">
        <f t="shared" si="27"/>
        <v>0</v>
      </c>
      <c r="E99" s="73">
        <v>0</v>
      </c>
      <c r="F99" s="73">
        <v>0</v>
      </c>
      <c r="G99" s="73">
        <f t="shared" si="28"/>
        <v>0</v>
      </c>
    </row>
    <row r="100" spans="1:7" x14ac:dyDescent="0.25">
      <c r="A100" s="83" t="s">
        <v>327</v>
      </c>
      <c r="B100" s="73">
        <v>0</v>
      </c>
      <c r="C100" s="73">
        <v>0</v>
      </c>
      <c r="D100" s="73">
        <f t="shared" si="27"/>
        <v>0</v>
      </c>
      <c r="E100" s="73">
        <v>0</v>
      </c>
      <c r="F100" s="73">
        <v>0</v>
      </c>
      <c r="G100" s="73">
        <f t="shared" si="28"/>
        <v>0</v>
      </c>
    </row>
    <row r="101" spans="1:7" x14ac:dyDescent="0.25">
      <c r="A101" s="83" t="s">
        <v>328</v>
      </c>
      <c r="B101" s="73">
        <v>0</v>
      </c>
      <c r="C101" s="73">
        <v>0</v>
      </c>
      <c r="D101" s="73">
        <f t="shared" si="27"/>
        <v>0</v>
      </c>
      <c r="E101" s="73">
        <v>0</v>
      </c>
      <c r="F101" s="73">
        <v>0</v>
      </c>
      <c r="G101" s="73">
        <f t="shared" si="28"/>
        <v>0</v>
      </c>
    </row>
    <row r="102" spans="1:7" x14ac:dyDescent="0.25">
      <c r="A102" s="83" t="s">
        <v>329</v>
      </c>
      <c r="B102" s="73">
        <v>0</v>
      </c>
      <c r="C102" s="73">
        <v>0</v>
      </c>
      <c r="D102" s="73">
        <f t="shared" si="27"/>
        <v>0</v>
      </c>
      <c r="E102" s="73">
        <v>0</v>
      </c>
      <c r="F102" s="73">
        <v>0</v>
      </c>
      <c r="G102" s="73">
        <f t="shared" si="28"/>
        <v>0</v>
      </c>
    </row>
    <row r="103" spans="1:7" x14ac:dyDescent="0.25">
      <c r="A103" s="82" t="s">
        <v>330</v>
      </c>
      <c r="B103" s="81">
        <f>SUM(B104:B112)</f>
        <v>0</v>
      </c>
      <c r="C103" s="81">
        <f t="shared" ref="C103:G103" si="29">SUM(C104:C112)</f>
        <v>0</v>
      </c>
      <c r="D103" s="81">
        <f t="shared" si="29"/>
        <v>0</v>
      </c>
      <c r="E103" s="81">
        <f t="shared" si="29"/>
        <v>0</v>
      </c>
      <c r="F103" s="81">
        <f t="shared" si="29"/>
        <v>0</v>
      </c>
      <c r="G103" s="81">
        <f t="shared" si="29"/>
        <v>0</v>
      </c>
    </row>
    <row r="104" spans="1:7" x14ac:dyDescent="0.25">
      <c r="A104" s="83" t="s">
        <v>331</v>
      </c>
      <c r="B104" s="73">
        <v>0</v>
      </c>
      <c r="C104" s="73">
        <v>0</v>
      </c>
      <c r="D104" s="73">
        <f t="shared" ref="D104:D112" si="30">B104+C104</f>
        <v>0</v>
      </c>
      <c r="E104" s="73">
        <v>0</v>
      </c>
      <c r="F104" s="73">
        <v>0</v>
      </c>
      <c r="G104" s="73">
        <f t="shared" ref="G104:G112" si="31">D104-E104</f>
        <v>0</v>
      </c>
    </row>
    <row r="105" spans="1:7" x14ac:dyDescent="0.25">
      <c r="A105" s="83" t="s">
        <v>332</v>
      </c>
      <c r="B105" s="73">
        <v>0</v>
      </c>
      <c r="C105" s="73">
        <v>0</v>
      </c>
      <c r="D105" s="73">
        <f t="shared" si="30"/>
        <v>0</v>
      </c>
      <c r="E105" s="73">
        <v>0</v>
      </c>
      <c r="F105" s="73">
        <v>0</v>
      </c>
      <c r="G105" s="73">
        <f t="shared" si="31"/>
        <v>0</v>
      </c>
    </row>
    <row r="106" spans="1:7" x14ac:dyDescent="0.25">
      <c r="A106" s="83" t="s">
        <v>333</v>
      </c>
      <c r="B106" s="73">
        <v>0</v>
      </c>
      <c r="C106" s="73">
        <v>0</v>
      </c>
      <c r="D106" s="73">
        <f t="shared" si="30"/>
        <v>0</v>
      </c>
      <c r="E106" s="73">
        <v>0</v>
      </c>
      <c r="F106" s="73">
        <v>0</v>
      </c>
      <c r="G106" s="73">
        <f t="shared" si="31"/>
        <v>0</v>
      </c>
    </row>
    <row r="107" spans="1:7" x14ac:dyDescent="0.25">
      <c r="A107" s="83" t="s">
        <v>334</v>
      </c>
      <c r="B107" s="73">
        <v>0</v>
      </c>
      <c r="C107" s="73">
        <v>0</v>
      </c>
      <c r="D107" s="73">
        <f t="shared" si="30"/>
        <v>0</v>
      </c>
      <c r="E107" s="73">
        <v>0</v>
      </c>
      <c r="F107" s="73">
        <v>0</v>
      </c>
      <c r="G107" s="73">
        <f t="shared" si="31"/>
        <v>0</v>
      </c>
    </row>
    <row r="108" spans="1:7" x14ac:dyDescent="0.25">
      <c r="A108" s="83" t="s">
        <v>335</v>
      </c>
      <c r="B108" s="73">
        <v>0</v>
      </c>
      <c r="C108" s="73">
        <v>0</v>
      </c>
      <c r="D108" s="73">
        <f t="shared" si="30"/>
        <v>0</v>
      </c>
      <c r="E108" s="73">
        <v>0</v>
      </c>
      <c r="F108" s="73">
        <v>0</v>
      </c>
      <c r="G108" s="73">
        <f t="shared" si="31"/>
        <v>0</v>
      </c>
    </row>
    <row r="109" spans="1:7" x14ac:dyDescent="0.25">
      <c r="A109" s="83" t="s">
        <v>336</v>
      </c>
      <c r="B109" s="73">
        <v>0</v>
      </c>
      <c r="C109" s="73">
        <v>0</v>
      </c>
      <c r="D109" s="73">
        <f t="shared" si="30"/>
        <v>0</v>
      </c>
      <c r="E109" s="73">
        <v>0</v>
      </c>
      <c r="F109" s="73">
        <v>0</v>
      </c>
      <c r="G109" s="73">
        <f t="shared" si="31"/>
        <v>0</v>
      </c>
    </row>
    <row r="110" spans="1:7" x14ac:dyDescent="0.25">
      <c r="A110" s="83" t="s">
        <v>337</v>
      </c>
      <c r="B110" s="73">
        <v>0</v>
      </c>
      <c r="C110" s="73">
        <v>0</v>
      </c>
      <c r="D110" s="73">
        <f t="shared" si="30"/>
        <v>0</v>
      </c>
      <c r="E110" s="73">
        <v>0</v>
      </c>
      <c r="F110" s="73">
        <v>0</v>
      </c>
      <c r="G110" s="73">
        <f t="shared" si="31"/>
        <v>0</v>
      </c>
    </row>
    <row r="111" spans="1:7" x14ac:dyDescent="0.25">
      <c r="A111" s="83" t="s">
        <v>338</v>
      </c>
      <c r="B111" s="73">
        <v>0</v>
      </c>
      <c r="C111" s="73">
        <v>0</v>
      </c>
      <c r="D111" s="73">
        <f t="shared" si="30"/>
        <v>0</v>
      </c>
      <c r="E111" s="73">
        <v>0</v>
      </c>
      <c r="F111" s="73">
        <v>0</v>
      </c>
      <c r="G111" s="73">
        <f t="shared" si="31"/>
        <v>0</v>
      </c>
    </row>
    <row r="112" spans="1:7" x14ac:dyDescent="0.25">
      <c r="A112" s="83" t="s">
        <v>339</v>
      </c>
      <c r="B112" s="73">
        <v>0</v>
      </c>
      <c r="C112" s="73">
        <v>0</v>
      </c>
      <c r="D112" s="73">
        <f t="shared" si="30"/>
        <v>0</v>
      </c>
      <c r="E112" s="73">
        <v>0</v>
      </c>
      <c r="F112" s="73">
        <v>0</v>
      </c>
      <c r="G112" s="73">
        <f t="shared" si="31"/>
        <v>0</v>
      </c>
    </row>
    <row r="113" spans="1:7" x14ac:dyDescent="0.25">
      <c r="A113" s="82" t="s">
        <v>340</v>
      </c>
      <c r="B113" s="81">
        <f>SUM(B114:B122)</f>
        <v>0</v>
      </c>
      <c r="C113" s="81">
        <f t="shared" ref="C113:G113" si="32">SUM(C114:C122)</f>
        <v>0</v>
      </c>
      <c r="D113" s="81">
        <f t="shared" si="32"/>
        <v>0</v>
      </c>
      <c r="E113" s="81">
        <f t="shared" si="32"/>
        <v>0</v>
      </c>
      <c r="F113" s="81">
        <f t="shared" si="32"/>
        <v>0</v>
      </c>
      <c r="G113" s="81">
        <f t="shared" si="32"/>
        <v>0</v>
      </c>
    </row>
    <row r="114" spans="1:7" x14ac:dyDescent="0.25">
      <c r="A114" s="83" t="s">
        <v>341</v>
      </c>
      <c r="B114" s="73">
        <v>0</v>
      </c>
      <c r="C114" s="73">
        <v>0</v>
      </c>
      <c r="D114" s="73">
        <f t="shared" ref="D114:D122" si="33">B114+C114</f>
        <v>0</v>
      </c>
      <c r="E114" s="73">
        <v>0</v>
      </c>
      <c r="F114" s="73">
        <v>0</v>
      </c>
      <c r="G114" s="73">
        <f t="shared" ref="G114:G122" si="34">D114-E114</f>
        <v>0</v>
      </c>
    </row>
    <row r="115" spans="1:7" x14ac:dyDescent="0.25">
      <c r="A115" s="83" t="s">
        <v>342</v>
      </c>
      <c r="B115" s="73">
        <v>0</v>
      </c>
      <c r="C115" s="73">
        <v>0</v>
      </c>
      <c r="D115" s="73">
        <f t="shared" si="33"/>
        <v>0</v>
      </c>
      <c r="E115" s="73">
        <v>0</v>
      </c>
      <c r="F115" s="73">
        <v>0</v>
      </c>
      <c r="G115" s="73">
        <f t="shared" si="34"/>
        <v>0</v>
      </c>
    </row>
    <row r="116" spans="1:7" x14ac:dyDescent="0.25">
      <c r="A116" s="83" t="s">
        <v>343</v>
      </c>
      <c r="B116" s="73">
        <v>0</v>
      </c>
      <c r="C116" s="73">
        <v>0</v>
      </c>
      <c r="D116" s="73">
        <f t="shared" si="33"/>
        <v>0</v>
      </c>
      <c r="E116" s="73">
        <v>0</v>
      </c>
      <c r="F116" s="73">
        <v>0</v>
      </c>
      <c r="G116" s="73">
        <f t="shared" si="34"/>
        <v>0</v>
      </c>
    </row>
    <row r="117" spans="1:7" x14ac:dyDescent="0.25">
      <c r="A117" s="83" t="s">
        <v>344</v>
      </c>
      <c r="B117" s="73">
        <v>0</v>
      </c>
      <c r="C117" s="73">
        <v>0</v>
      </c>
      <c r="D117" s="73">
        <f t="shared" si="33"/>
        <v>0</v>
      </c>
      <c r="E117" s="73">
        <v>0</v>
      </c>
      <c r="F117" s="73">
        <v>0</v>
      </c>
      <c r="G117" s="73">
        <f t="shared" si="34"/>
        <v>0</v>
      </c>
    </row>
    <row r="118" spans="1:7" x14ac:dyDescent="0.25">
      <c r="A118" s="83" t="s">
        <v>345</v>
      </c>
      <c r="B118" s="73">
        <v>0</v>
      </c>
      <c r="C118" s="73">
        <v>0</v>
      </c>
      <c r="D118" s="73">
        <f t="shared" si="33"/>
        <v>0</v>
      </c>
      <c r="E118" s="73">
        <v>0</v>
      </c>
      <c r="F118" s="73">
        <v>0</v>
      </c>
      <c r="G118" s="73">
        <f t="shared" si="34"/>
        <v>0</v>
      </c>
    </row>
    <row r="119" spans="1:7" x14ac:dyDescent="0.25">
      <c r="A119" s="83" t="s">
        <v>346</v>
      </c>
      <c r="B119" s="73">
        <v>0</v>
      </c>
      <c r="C119" s="73">
        <v>0</v>
      </c>
      <c r="D119" s="73">
        <f t="shared" si="33"/>
        <v>0</v>
      </c>
      <c r="E119" s="73">
        <v>0</v>
      </c>
      <c r="F119" s="73">
        <v>0</v>
      </c>
      <c r="G119" s="73">
        <f t="shared" si="34"/>
        <v>0</v>
      </c>
    </row>
    <row r="120" spans="1:7" x14ac:dyDescent="0.25">
      <c r="A120" s="83" t="s">
        <v>347</v>
      </c>
      <c r="B120" s="73">
        <v>0</v>
      </c>
      <c r="C120" s="73">
        <v>0</v>
      </c>
      <c r="D120" s="73">
        <f t="shared" si="33"/>
        <v>0</v>
      </c>
      <c r="E120" s="73">
        <v>0</v>
      </c>
      <c r="F120" s="73">
        <v>0</v>
      </c>
      <c r="G120" s="73">
        <f t="shared" si="34"/>
        <v>0</v>
      </c>
    </row>
    <row r="121" spans="1:7" x14ac:dyDescent="0.25">
      <c r="A121" s="83" t="s">
        <v>348</v>
      </c>
      <c r="B121" s="73">
        <v>0</v>
      </c>
      <c r="C121" s="73">
        <v>0</v>
      </c>
      <c r="D121" s="73">
        <f t="shared" si="33"/>
        <v>0</v>
      </c>
      <c r="E121" s="73">
        <v>0</v>
      </c>
      <c r="F121" s="73">
        <v>0</v>
      </c>
      <c r="G121" s="73">
        <f t="shared" si="34"/>
        <v>0</v>
      </c>
    </row>
    <row r="122" spans="1:7" x14ac:dyDescent="0.25">
      <c r="A122" s="83" t="s">
        <v>349</v>
      </c>
      <c r="B122" s="73">
        <v>0</v>
      </c>
      <c r="C122" s="73">
        <v>0</v>
      </c>
      <c r="D122" s="73">
        <f t="shared" si="33"/>
        <v>0</v>
      </c>
      <c r="E122" s="73">
        <v>0</v>
      </c>
      <c r="F122" s="73">
        <v>0</v>
      </c>
      <c r="G122" s="73">
        <f t="shared" si="34"/>
        <v>0</v>
      </c>
    </row>
    <row r="123" spans="1:7" x14ac:dyDescent="0.25">
      <c r="A123" s="82" t="s">
        <v>350</v>
      </c>
      <c r="B123" s="81">
        <f>SUM(B124:B132)</f>
        <v>0</v>
      </c>
      <c r="C123" s="81">
        <f t="shared" ref="C123:G123" si="35">SUM(C124:C132)</f>
        <v>0</v>
      </c>
      <c r="D123" s="81">
        <f t="shared" si="35"/>
        <v>0</v>
      </c>
      <c r="E123" s="81">
        <f t="shared" si="35"/>
        <v>0</v>
      </c>
      <c r="F123" s="81">
        <f t="shared" si="35"/>
        <v>0</v>
      </c>
      <c r="G123" s="81">
        <f t="shared" si="35"/>
        <v>0</v>
      </c>
    </row>
    <row r="124" spans="1:7" x14ac:dyDescent="0.25">
      <c r="A124" s="83" t="s">
        <v>351</v>
      </c>
      <c r="B124" s="73">
        <v>0</v>
      </c>
      <c r="C124" s="73">
        <v>0</v>
      </c>
      <c r="D124" s="73">
        <f t="shared" ref="D124:D132" si="36">B124+C124</f>
        <v>0</v>
      </c>
      <c r="E124" s="73">
        <v>0</v>
      </c>
      <c r="F124" s="73">
        <v>0</v>
      </c>
      <c r="G124" s="73">
        <f t="shared" ref="G124:G132" si="37">D124-E124</f>
        <v>0</v>
      </c>
    </row>
    <row r="125" spans="1:7" x14ac:dyDescent="0.25">
      <c r="A125" s="83" t="s">
        <v>352</v>
      </c>
      <c r="B125" s="73">
        <v>0</v>
      </c>
      <c r="C125" s="73">
        <v>0</v>
      </c>
      <c r="D125" s="73">
        <f t="shared" si="36"/>
        <v>0</v>
      </c>
      <c r="E125" s="73">
        <v>0</v>
      </c>
      <c r="F125" s="73">
        <v>0</v>
      </c>
      <c r="G125" s="73">
        <f t="shared" si="37"/>
        <v>0</v>
      </c>
    </row>
    <row r="126" spans="1:7" x14ac:dyDescent="0.25">
      <c r="A126" s="83" t="s">
        <v>353</v>
      </c>
      <c r="B126" s="73">
        <v>0</v>
      </c>
      <c r="C126" s="73">
        <v>0</v>
      </c>
      <c r="D126" s="73">
        <f t="shared" si="36"/>
        <v>0</v>
      </c>
      <c r="E126" s="73">
        <v>0</v>
      </c>
      <c r="F126" s="73">
        <v>0</v>
      </c>
      <c r="G126" s="73">
        <f t="shared" si="37"/>
        <v>0</v>
      </c>
    </row>
    <row r="127" spans="1:7" x14ac:dyDescent="0.25">
      <c r="A127" s="83" t="s">
        <v>354</v>
      </c>
      <c r="B127" s="73">
        <v>0</v>
      </c>
      <c r="C127" s="73">
        <v>0</v>
      </c>
      <c r="D127" s="73">
        <f t="shared" si="36"/>
        <v>0</v>
      </c>
      <c r="E127" s="73">
        <v>0</v>
      </c>
      <c r="F127" s="73">
        <v>0</v>
      </c>
      <c r="G127" s="73">
        <f t="shared" si="37"/>
        <v>0</v>
      </c>
    </row>
    <row r="128" spans="1:7" x14ac:dyDescent="0.25">
      <c r="A128" s="83" t="s">
        <v>355</v>
      </c>
      <c r="B128" s="73">
        <v>0</v>
      </c>
      <c r="C128" s="73">
        <v>0</v>
      </c>
      <c r="D128" s="73">
        <f t="shared" si="36"/>
        <v>0</v>
      </c>
      <c r="E128" s="73">
        <v>0</v>
      </c>
      <c r="F128" s="73">
        <v>0</v>
      </c>
      <c r="G128" s="73">
        <f t="shared" si="37"/>
        <v>0</v>
      </c>
    </row>
    <row r="129" spans="1:7" x14ac:dyDescent="0.25">
      <c r="A129" s="83" t="s">
        <v>356</v>
      </c>
      <c r="B129" s="73">
        <v>0</v>
      </c>
      <c r="C129" s="73">
        <v>0</v>
      </c>
      <c r="D129" s="73">
        <f t="shared" si="36"/>
        <v>0</v>
      </c>
      <c r="E129" s="73">
        <v>0</v>
      </c>
      <c r="F129" s="73">
        <v>0</v>
      </c>
      <c r="G129" s="73">
        <f t="shared" si="37"/>
        <v>0</v>
      </c>
    </row>
    <row r="130" spans="1:7" x14ac:dyDescent="0.25">
      <c r="A130" s="83" t="s">
        <v>357</v>
      </c>
      <c r="B130" s="73">
        <v>0</v>
      </c>
      <c r="C130" s="73">
        <v>0</v>
      </c>
      <c r="D130" s="73">
        <f t="shared" si="36"/>
        <v>0</v>
      </c>
      <c r="E130" s="73">
        <v>0</v>
      </c>
      <c r="F130" s="73">
        <v>0</v>
      </c>
      <c r="G130" s="73">
        <f t="shared" si="37"/>
        <v>0</v>
      </c>
    </row>
    <row r="131" spans="1:7" x14ac:dyDescent="0.25">
      <c r="A131" s="83" t="s">
        <v>358</v>
      </c>
      <c r="B131" s="73">
        <v>0</v>
      </c>
      <c r="C131" s="73">
        <v>0</v>
      </c>
      <c r="D131" s="73">
        <f t="shared" si="36"/>
        <v>0</v>
      </c>
      <c r="E131" s="73">
        <v>0</v>
      </c>
      <c r="F131" s="73">
        <v>0</v>
      </c>
      <c r="G131" s="73">
        <f t="shared" si="37"/>
        <v>0</v>
      </c>
    </row>
    <row r="132" spans="1:7" x14ac:dyDescent="0.25">
      <c r="A132" s="83" t="s">
        <v>359</v>
      </c>
      <c r="B132" s="73">
        <v>0</v>
      </c>
      <c r="C132" s="73">
        <v>0</v>
      </c>
      <c r="D132" s="73">
        <f t="shared" si="36"/>
        <v>0</v>
      </c>
      <c r="E132" s="73">
        <v>0</v>
      </c>
      <c r="F132" s="73">
        <v>0</v>
      </c>
      <c r="G132" s="73">
        <f t="shared" si="37"/>
        <v>0</v>
      </c>
    </row>
    <row r="133" spans="1:7" x14ac:dyDescent="0.25">
      <c r="A133" s="82" t="s">
        <v>360</v>
      </c>
      <c r="B133" s="81">
        <f>SUM(B134:B136)</f>
        <v>3000000</v>
      </c>
      <c r="C133" s="81">
        <f t="shared" ref="C133:G133" si="38">SUM(C134:C136)</f>
        <v>-3000000</v>
      </c>
      <c r="D133" s="81">
        <f t="shared" si="38"/>
        <v>0</v>
      </c>
      <c r="E133" s="81">
        <f t="shared" si="38"/>
        <v>0</v>
      </c>
      <c r="F133" s="81">
        <f t="shared" si="38"/>
        <v>0</v>
      </c>
      <c r="G133" s="81">
        <f t="shared" si="38"/>
        <v>0</v>
      </c>
    </row>
    <row r="134" spans="1:7" x14ac:dyDescent="0.25">
      <c r="A134" s="83" t="s">
        <v>361</v>
      </c>
      <c r="B134" s="73">
        <v>3000000</v>
      </c>
      <c r="C134" s="73">
        <v>-3000000</v>
      </c>
      <c r="D134" s="73">
        <f t="shared" ref="D134:D157" si="39">B134+C134</f>
        <v>0</v>
      </c>
      <c r="E134" s="73">
        <v>0</v>
      </c>
      <c r="F134" s="73">
        <v>0</v>
      </c>
      <c r="G134" s="73">
        <f t="shared" ref="G134:G136" si="40">D134-E134</f>
        <v>0</v>
      </c>
    </row>
    <row r="135" spans="1:7" x14ac:dyDescent="0.25">
      <c r="A135" s="83" t="s">
        <v>362</v>
      </c>
      <c r="B135" s="73">
        <v>0</v>
      </c>
      <c r="C135" s="73">
        <v>0</v>
      </c>
      <c r="D135" s="73">
        <f t="shared" si="39"/>
        <v>0</v>
      </c>
      <c r="E135" s="73">
        <v>0</v>
      </c>
      <c r="F135" s="73">
        <v>0</v>
      </c>
      <c r="G135" s="73">
        <f t="shared" si="40"/>
        <v>0</v>
      </c>
    </row>
    <row r="136" spans="1:7" x14ac:dyDescent="0.25">
      <c r="A136" s="83" t="s">
        <v>363</v>
      </c>
      <c r="B136" s="73">
        <v>0</v>
      </c>
      <c r="C136" s="73">
        <v>0</v>
      </c>
      <c r="D136" s="73">
        <f t="shared" si="39"/>
        <v>0</v>
      </c>
      <c r="E136" s="73">
        <v>0</v>
      </c>
      <c r="F136" s="73">
        <v>0</v>
      </c>
      <c r="G136" s="73">
        <f t="shared" si="40"/>
        <v>0</v>
      </c>
    </row>
    <row r="137" spans="1:7" x14ac:dyDescent="0.25">
      <c r="A137" s="82" t="s">
        <v>364</v>
      </c>
      <c r="B137" s="81">
        <f>SUM(B138:B142,B144:B145)</f>
        <v>0</v>
      </c>
      <c r="C137" s="81">
        <f t="shared" ref="C137:G137" si="41">SUM(C138:C142,C144:C145)</f>
        <v>0</v>
      </c>
      <c r="D137" s="81">
        <f t="shared" si="41"/>
        <v>0</v>
      </c>
      <c r="E137" s="81">
        <f t="shared" si="41"/>
        <v>0</v>
      </c>
      <c r="F137" s="81">
        <f t="shared" si="41"/>
        <v>0</v>
      </c>
      <c r="G137" s="81">
        <f t="shared" si="41"/>
        <v>0</v>
      </c>
    </row>
    <row r="138" spans="1:7" x14ac:dyDescent="0.25">
      <c r="A138" s="83" t="s">
        <v>365</v>
      </c>
      <c r="B138" s="73">
        <v>0</v>
      </c>
      <c r="C138" s="73">
        <v>0</v>
      </c>
      <c r="D138" s="73">
        <f t="shared" si="39"/>
        <v>0</v>
      </c>
      <c r="E138" s="73">
        <v>0</v>
      </c>
      <c r="F138" s="73">
        <v>0</v>
      </c>
      <c r="G138" s="73">
        <f t="shared" ref="G138:G145" si="42">D138-E138</f>
        <v>0</v>
      </c>
    </row>
    <row r="139" spans="1:7" x14ac:dyDescent="0.25">
      <c r="A139" s="83" t="s">
        <v>366</v>
      </c>
      <c r="B139" s="73">
        <v>0</v>
      </c>
      <c r="C139" s="73">
        <v>0</v>
      </c>
      <c r="D139" s="73">
        <f t="shared" si="39"/>
        <v>0</v>
      </c>
      <c r="E139" s="73">
        <v>0</v>
      </c>
      <c r="F139" s="73">
        <v>0</v>
      </c>
      <c r="G139" s="73">
        <f t="shared" si="42"/>
        <v>0</v>
      </c>
    </row>
    <row r="140" spans="1:7" x14ac:dyDescent="0.25">
      <c r="A140" s="83" t="s">
        <v>367</v>
      </c>
      <c r="B140" s="73">
        <v>0</v>
      </c>
      <c r="C140" s="73">
        <v>0</v>
      </c>
      <c r="D140" s="73">
        <f t="shared" si="39"/>
        <v>0</v>
      </c>
      <c r="E140" s="73">
        <v>0</v>
      </c>
      <c r="F140" s="73">
        <v>0</v>
      </c>
      <c r="G140" s="73">
        <f t="shared" si="42"/>
        <v>0</v>
      </c>
    </row>
    <row r="141" spans="1:7" x14ac:dyDescent="0.25">
      <c r="A141" s="83" t="s">
        <v>368</v>
      </c>
      <c r="B141" s="73">
        <v>0</v>
      </c>
      <c r="C141" s="73">
        <v>0</v>
      </c>
      <c r="D141" s="73">
        <f t="shared" si="39"/>
        <v>0</v>
      </c>
      <c r="E141" s="73">
        <v>0</v>
      </c>
      <c r="F141" s="73">
        <v>0</v>
      </c>
      <c r="G141" s="73">
        <f t="shared" si="42"/>
        <v>0</v>
      </c>
    </row>
    <row r="142" spans="1:7" x14ac:dyDescent="0.25">
      <c r="A142" s="83" t="s">
        <v>369</v>
      </c>
      <c r="B142" s="73">
        <v>0</v>
      </c>
      <c r="C142" s="73">
        <v>0</v>
      </c>
      <c r="D142" s="73">
        <f t="shared" si="39"/>
        <v>0</v>
      </c>
      <c r="E142" s="73">
        <v>0</v>
      </c>
      <c r="F142" s="73">
        <v>0</v>
      </c>
      <c r="G142" s="73">
        <f t="shared" si="42"/>
        <v>0</v>
      </c>
    </row>
    <row r="143" spans="1:7" x14ac:dyDescent="0.25">
      <c r="A143" s="83" t="s">
        <v>370</v>
      </c>
      <c r="B143" s="73">
        <v>0</v>
      </c>
      <c r="C143" s="73">
        <v>0</v>
      </c>
      <c r="D143" s="73">
        <f t="shared" si="39"/>
        <v>0</v>
      </c>
      <c r="E143" s="73">
        <v>0</v>
      </c>
      <c r="F143" s="73">
        <v>0</v>
      </c>
      <c r="G143" s="73">
        <f t="shared" si="42"/>
        <v>0</v>
      </c>
    </row>
    <row r="144" spans="1:7" x14ac:dyDescent="0.25">
      <c r="A144" s="83" t="s">
        <v>371</v>
      </c>
      <c r="B144" s="73">
        <v>0</v>
      </c>
      <c r="C144" s="73">
        <v>0</v>
      </c>
      <c r="D144" s="73">
        <f t="shared" si="39"/>
        <v>0</v>
      </c>
      <c r="E144" s="73">
        <v>0</v>
      </c>
      <c r="F144" s="73">
        <v>0</v>
      </c>
      <c r="G144" s="73">
        <f t="shared" si="42"/>
        <v>0</v>
      </c>
    </row>
    <row r="145" spans="1:7" x14ac:dyDescent="0.25">
      <c r="A145" s="83" t="s">
        <v>372</v>
      </c>
      <c r="B145" s="73">
        <v>0</v>
      </c>
      <c r="C145" s="73">
        <v>0</v>
      </c>
      <c r="D145" s="73">
        <f t="shared" si="39"/>
        <v>0</v>
      </c>
      <c r="E145" s="73">
        <v>0</v>
      </c>
      <c r="F145" s="73">
        <v>0</v>
      </c>
      <c r="G145" s="73">
        <f t="shared" si="42"/>
        <v>0</v>
      </c>
    </row>
    <row r="146" spans="1:7" x14ac:dyDescent="0.25">
      <c r="A146" s="82" t="s">
        <v>373</v>
      </c>
      <c r="B146" s="81">
        <f>SUM(B147:B149)</f>
        <v>0</v>
      </c>
      <c r="C146" s="81">
        <f t="shared" ref="C146:G146" si="43">SUM(C147:C149)</f>
        <v>0</v>
      </c>
      <c r="D146" s="81">
        <f t="shared" si="43"/>
        <v>0</v>
      </c>
      <c r="E146" s="81">
        <f t="shared" si="43"/>
        <v>0</v>
      </c>
      <c r="F146" s="81">
        <f t="shared" si="43"/>
        <v>0</v>
      </c>
      <c r="G146" s="81">
        <f t="shared" si="43"/>
        <v>0</v>
      </c>
    </row>
    <row r="147" spans="1:7" x14ac:dyDescent="0.25">
      <c r="A147" s="83" t="s">
        <v>374</v>
      </c>
      <c r="B147" s="73">
        <v>0</v>
      </c>
      <c r="C147" s="73">
        <v>0</v>
      </c>
      <c r="D147" s="73">
        <f t="shared" si="39"/>
        <v>0</v>
      </c>
      <c r="E147" s="73">
        <v>0</v>
      </c>
      <c r="F147" s="73">
        <v>0</v>
      </c>
      <c r="G147" s="73">
        <f t="shared" ref="G147:G149" si="44">D147-E147</f>
        <v>0</v>
      </c>
    </row>
    <row r="148" spans="1:7" x14ac:dyDescent="0.25">
      <c r="A148" s="83" t="s">
        <v>375</v>
      </c>
      <c r="B148" s="73">
        <v>0</v>
      </c>
      <c r="C148" s="73">
        <v>0</v>
      </c>
      <c r="D148" s="73">
        <f t="shared" si="39"/>
        <v>0</v>
      </c>
      <c r="E148" s="73">
        <v>0</v>
      </c>
      <c r="F148" s="73">
        <v>0</v>
      </c>
      <c r="G148" s="73">
        <f t="shared" si="44"/>
        <v>0</v>
      </c>
    </row>
    <row r="149" spans="1:7" x14ac:dyDescent="0.25">
      <c r="A149" s="83" t="s">
        <v>376</v>
      </c>
      <c r="B149" s="73">
        <v>0</v>
      </c>
      <c r="C149" s="73">
        <v>0</v>
      </c>
      <c r="D149" s="73">
        <f t="shared" si="39"/>
        <v>0</v>
      </c>
      <c r="E149" s="73">
        <v>0</v>
      </c>
      <c r="F149" s="73">
        <v>0</v>
      </c>
      <c r="G149" s="73">
        <f t="shared" si="44"/>
        <v>0</v>
      </c>
    </row>
    <row r="150" spans="1:7" x14ac:dyDescent="0.25">
      <c r="A150" s="82" t="s">
        <v>377</v>
      </c>
      <c r="B150" s="81">
        <f>SUM(B151:B157)</f>
        <v>0</v>
      </c>
      <c r="C150" s="81">
        <f t="shared" ref="C150:G150" si="45">SUM(C151:C157)</f>
        <v>0</v>
      </c>
      <c r="D150" s="81">
        <f t="shared" si="45"/>
        <v>0</v>
      </c>
      <c r="E150" s="81">
        <f t="shared" si="45"/>
        <v>0</v>
      </c>
      <c r="F150" s="81">
        <f t="shared" si="45"/>
        <v>0</v>
      </c>
      <c r="G150" s="81">
        <f t="shared" si="45"/>
        <v>0</v>
      </c>
    </row>
    <row r="151" spans="1:7" x14ac:dyDescent="0.25">
      <c r="A151" s="83" t="s">
        <v>378</v>
      </c>
      <c r="B151" s="73">
        <v>0</v>
      </c>
      <c r="C151" s="73">
        <v>0</v>
      </c>
      <c r="D151" s="73">
        <f t="shared" si="39"/>
        <v>0</v>
      </c>
      <c r="E151" s="73">
        <v>0</v>
      </c>
      <c r="F151" s="73">
        <v>0</v>
      </c>
      <c r="G151" s="73">
        <f t="shared" ref="G151:G157" si="46">D151-E151</f>
        <v>0</v>
      </c>
    </row>
    <row r="152" spans="1:7" x14ac:dyDescent="0.25">
      <c r="A152" s="83" t="s">
        <v>379</v>
      </c>
      <c r="B152" s="73">
        <v>0</v>
      </c>
      <c r="C152" s="73">
        <v>0</v>
      </c>
      <c r="D152" s="73">
        <f t="shared" si="39"/>
        <v>0</v>
      </c>
      <c r="E152" s="73">
        <v>0</v>
      </c>
      <c r="F152" s="73">
        <v>0</v>
      </c>
      <c r="G152" s="73">
        <f t="shared" si="46"/>
        <v>0</v>
      </c>
    </row>
    <row r="153" spans="1:7" x14ac:dyDescent="0.25">
      <c r="A153" s="83" t="s">
        <v>380</v>
      </c>
      <c r="B153" s="73">
        <v>0</v>
      </c>
      <c r="C153" s="73">
        <v>0</v>
      </c>
      <c r="D153" s="73">
        <f t="shared" si="39"/>
        <v>0</v>
      </c>
      <c r="E153" s="73">
        <v>0</v>
      </c>
      <c r="F153" s="73">
        <v>0</v>
      </c>
      <c r="G153" s="73">
        <f t="shared" si="46"/>
        <v>0</v>
      </c>
    </row>
    <row r="154" spans="1:7" x14ac:dyDescent="0.25">
      <c r="A154" s="85" t="s">
        <v>381</v>
      </c>
      <c r="B154" s="73">
        <v>0</v>
      </c>
      <c r="C154" s="73">
        <v>0</v>
      </c>
      <c r="D154" s="73">
        <f t="shared" si="39"/>
        <v>0</v>
      </c>
      <c r="E154" s="73">
        <v>0</v>
      </c>
      <c r="F154" s="73">
        <v>0</v>
      </c>
      <c r="G154" s="73">
        <f t="shared" si="46"/>
        <v>0</v>
      </c>
    </row>
    <row r="155" spans="1:7" x14ac:dyDescent="0.25">
      <c r="A155" s="83" t="s">
        <v>382</v>
      </c>
      <c r="B155" s="73">
        <v>0</v>
      </c>
      <c r="C155" s="73">
        <v>0</v>
      </c>
      <c r="D155" s="73">
        <f t="shared" si="39"/>
        <v>0</v>
      </c>
      <c r="E155" s="73">
        <v>0</v>
      </c>
      <c r="F155" s="73">
        <v>0</v>
      </c>
      <c r="G155" s="73">
        <f t="shared" si="46"/>
        <v>0</v>
      </c>
    </row>
    <row r="156" spans="1:7" x14ac:dyDescent="0.25">
      <c r="A156" s="83" t="s">
        <v>383</v>
      </c>
      <c r="B156" s="73">
        <v>0</v>
      </c>
      <c r="C156" s="73">
        <v>0</v>
      </c>
      <c r="D156" s="73">
        <f t="shared" si="39"/>
        <v>0</v>
      </c>
      <c r="E156" s="73">
        <v>0</v>
      </c>
      <c r="F156" s="73">
        <v>0</v>
      </c>
      <c r="G156" s="73">
        <f t="shared" si="46"/>
        <v>0</v>
      </c>
    </row>
    <row r="157" spans="1:7" x14ac:dyDescent="0.25">
      <c r="A157" s="83" t="s">
        <v>384</v>
      </c>
      <c r="B157" s="73">
        <v>0</v>
      </c>
      <c r="C157" s="73">
        <v>0</v>
      </c>
      <c r="D157" s="73">
        <f t="shared" si="39"/>
        <v>0</v>
      </c>
      <c r="E157" s="73">
        <v>0</v>
      </c>
      <c r="F157" s="73">
        <v>0</v>
      </c>
      <c r="G157" s="73">
        <f t="shared" si="46"/>
        <v>0</v>
      </c>
    </row>
    <row r="158" spans="1:7" x14ac:dyDescent="0.25">
      <c r="A158" s="86"/>
      <c r="B158" s="87"/>
      <c r="C158" s="87"/>
      <c r="D158" s="87"/>
      <c r="E158" s="87"/>
      <c r="F158" s="87"/>
      <c r="G158" s="87"/>
    </row>
    <row r="159" spans="1:7" x14ac:dyDescent="0.25">
      <c r="A159" s="29" t="s">
        <v>386</v>
      </c>
      <c r="B159" s="88">
        <f>B9+B84</f>
        <v>126481000</v>
      </c>
      <c r="C159" s="88">
        <f t="shared" ref="C159:G159" si="47">C9+C84</f>
        <v>24622528.169999998</v>
      </c>
      <c r="D159" s="88">
        <f t="shared" si="47"/>
        <v>151103528.17000002</v>
      </c>
      <c r="E159" s="88">
        <f t="shared" si="47"/>
        <v>105804397.89999999</v>
      </c>
      <c r="F159" s="88">
        <f t="shared" si="47"/>
        <v>119709206.99000002</v>
      </c>
      <c r="G159" s="88">
        <f t="shared" si="47"/>
        <v>45299130.270000003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4" t="s">
        <v>387</v>
      </c>
      <c r="B1" s="175"/>
      <c r="C1" s="175"/>
      <c r="D1" s="175"/>
      <c r="E1" s="175"/>
      <c r="F1" s="175"/>
      <c r="G1" s="176"/>
    </row>
    <row r="2" spans="1:7" ht="15" customHeight="1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303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388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31 de Marzo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169" t="s">
        <v>6</v>
      </c>
      <c r="B7" s="171" t="s">
        <v>305</v>
      </c>
      <c r="C7" s="171"/>
      <c r="D7" s="171"/>
      <c r="E7" s="171"/>
      <c r="F7" s="171"/>
      <c r="G7" s="173" t="s">
        <v>306</v>
      </c>
    </row>
    <row r="8" spans="1:7" ht="30" x14ac:dyDescent="0.25">
      <c r="A8" s="170"/>
      <c r="B8" s="25" t="s">
        <v>307</v>
      </c>
      <c r="C8" s="7" t="s">
        <v>237</v>
      </c>
      <c r="D8" s="25" t="s">
        <v>238</v>
      </c>
      <c r="E8" s="25" t="s">
        <v>193</v>
      </c>
      <c r="F8" s="25" t="s">
        <v>210</v>
      </c>
      <c r="G8" s="172"/>
    </row>
    <row r="9" spans="1:7" ht="15.75" customHeight="1" x14ac:dyDescent="0.25">
      <c r="A9" s="26" t="s">
        <v>389</v>
      </c>
      <c r="B9" s="30">
        <f>SUM(B10:B18)</f>
        <v>123481000</v>
      </c>
      <c r="C9" s="30">
        <f t="shared" ref="C9:G9" si="0">SUM(C10:C18)</f>
        <v>27622528.169999998</v>
      </c>
      <c r="D9" s="30">
        <f t="shared" si="0"/>
        <v>151103528.17000002</v>
      </c>
      <c r="E9" s="30">
        <f t="shared" si="0"/>
        <v>124600422.20999999</v>
      </c>
      <c r="F9" s="30">
        <f t="shared" si="0"/>
        <v>119709206.98999999</v>
      </c>
      <c r="G9" s="30">
        <f t="shared" si="0"/>
        <v>26503105.960000005</v>
      </c>
    </row>
    <row r="10" spans="1:7" x14ac:dyDescent="0.25">
      <c r="A10" s="61" t="s">
        <v>390</v>
      </c>
      <c r="B10" s="73">
        <v>6332048</v>
      </c>
      <c r="C10" s="73">
        <v>119868.11</v>
      </c>
      <c r="D10" s="73">
        <f>B10+C10</f>
        <v>6451916.1100000003</v>
      </c>
      <c r="E10" s="73">
        <v>5544794.9100000001</v>
      </c>
      <c r="F10" s="73">
        <v>5443017.8399999999</v>
      </c>
      <c r="G10" s="73">
        <f>D10-E10</f>
        <v>907121.20000000019</v>
      </c>
    </row>
    <row r="11" spans="1:7" x14ac:dyDescent="0.25">
      <c r="A11" s="61" t="s">
        <v>391</v>
      </c>
      <c r="B11" s="73">
        <v>7354872</v>
      </c>
      <c r="C11" s="73">
        <v>-5583.44</v>
      </c>
      <c r="D11" s="73">
        <f t="shared" ref="D11:D17" si="1">B11+C11</f>
        <v>7349288.5599999996</v>
      </c>
      <c r="E11" s="73">
        <v>6714805.7699999996</v>
      </c>
      <c r="F11" s="73">
        <v>6615246.96</v>
      </c>
      <c r="G11" s="73">
        <f t="shared" ref="G11:G17" si="2">D11-E11</f>
        <v>634482.79</v>
      </c>
    </row>
    <row r="12" spans="1:7" x14ac:dyDescent="0.25">
      <c r="A12" s="61" t="s">
        <v>392</v>
      </c>
      <c r="B12" s="73">
        <v>12263240</v>
      </c>
      <c r="C12" s="73">
        <v>234044.37</v>
      </c>
      <c r="D12" s="73">
        <f t="shared" si="1"/>
        <v>12497284.369999999</v>
      </c>
      <c r="E12" s="73">
        <v>11924355.640000001</v>
      </c>
      <c r="F12" s="73">
        <v>10644101.76</v>
      </c>
      <c r="G12" s="73">
        <f t="shared" si="2"/>
        <v>572928.72999999858</v>
      </c>
    </row>
    <row r="13" spans="1:7" x14ac:dyDescent="0.25">
      <c r="A13" s="61" t="s">
        <v>393</v>
      </c>
      <c r="B13" s="73">
        <v>16826032</v>
      </c>
      <c r="C13" s="73">
        <v>5839138.7300000004</v>
      </c>
      <c r="D13" s="73">
        <f t="shared" si="1"/>
        <v>22665170.73</v>
      </c>
      <c r="E13" s="73">
        <v>21968790.93</v>
      </c>
      <c r="F13" s="73">
        <v>20245020.93</v>
      </c>
      <c r="G13" s="73">
        <f t="shared" si="2"/>
        <v>696379.80000000075</v>
      </c>
    </row>
    <row r="14" spans="1:7" x14ac:dyDescent="0.25">
      <c r="A14" s="61" t="s">
        <v>394</v>
      </c>
      <c r="B14" s="73">
        <v>75694744</v>
      </c>
      <c r="C14" s="73">
        <v>21290313.420000002</v>
      </c>
      <c r="D14" s="73">
        <f t="shared" si="1"/>
        <v>96985057.420000002</v>
      </c>
      <c r="E14" s="73">
        <v>74347911.049999997</v>
      </c>
      <c r="F14" s="73">
        <v>72711331.159999996</v>
      </c>
      <c r="G14" s="73">
        <f t="shared" si="2"/>
        <v>22637146.370000005</v>
      </c>
    </row>
    <row r="15" spans="1:7" x14ac:dyDescent="0.25">
      <c r="A15" s="61" t="s">
        <v>395</v>
      </c>
      <c r="B15" s="73">
        <v>2744917</v>
      </c>
      <c r="C15" s="73">
        <v>-166026.67000000001</v>
      </c>
      <c r="D15" s="73">
        <f t="shared" si="1"/>
        <v>2578890.33</v>
      </c>
      <c r="E15" s="73">
        <v>2031217.45</v>
      </c>
      <c r="F15" s="73">
        <v>2004983.74</v>
      </c>
      <c r="G15" s="73">
        <f t="shared" si="2"/>
        <v>547672.88000000012</v>
      </c>
    </row>
    <row r="16" spans="1:7" x14ac:dyDescent="0.25">
      <c r="A16" s="61" t="s">
        <v>396</v>
      </c>
      <c r="B16" s="73">
        <v>2265147</v>
      </c>
      <c r="C16" s="73">
        <v>310773.65000000002</v>
      </c>
      <c r="D16" s="73">
        <f t="shared" si="1"/>
        <v>2575920.65</v>
      </c>
      <c r="E16" s="73">
        <v>2068546.46</v>
      </c>
      <c r="F16" s="73">
        <v>2045504.6</v>
      </c>
      <c r="G16" s="73">
        <f t="shared" si="2"/>
        <v>507374.18999999994</v>
      </c>
    </row>
    <row r="17" spans="1:7" x14ac:dyDescent="0.25">
      <c r="A17" s="61" t="s">
        <v>397</v>
      </c>
      <c r="B17" s="73">
        <v>0</v>
      </c>
      <c r="C17" s="73">
        <v>0</v>
      </c>
      <c r="D17" s="73">
        <f t="shared" si="1"/>
        <v>0</v>
      </c>
      <c r="E17" s="73">
        <v>0</v>
      </c>
      <c r="F17" s="73">
        <v>0</v>
      </c>
      <c r="G17" s="73">
        <f t="shared" si="2"/>
        <v>0</v>
      </c>
    </row>
    <row r="18" spans="1:7" x14ac:dyDescent="0.25">
      <c r="A18" s="31" t="s">
        <v>153</v>
      </c>
      <c r="B18" s="47"/>
      <c r="C18" s="47"/>
      <c r="D18" s="47"/>
      <c r="E18" s="47"/>
      <c r="F18" s="47"/>
      <c r="G18" s="47"/>
    </row>
    <row r="19" spans="1:7" x14ac:dyDescent="0.25">
      <c r="A19" s="3" t="s">
        <v>398</v>
      </c>
      <c r="B19" s="4">
        <f>SUM(B20:B28)</f>
        <v>3000000</v>
      </c>
      <c r="C19" s="4">
        <f t="shared" ref="C19:G19" si="3">SUM(C20:C28)</f>
        <v>-3000000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25">
      <c r="A20" s="61" t="s">
        <v>390</v>
      </c>
      <c r="B20" s="73">
        <v>3000000</v>
      </c>
      <c r="C20" s="73">
        <v>-3000000</v>
      </c>
      <c r="D20" s="73">
        <f t="shared" ref="D20:D28" si="4">B20+C20</f>
        <v>0</v>
      </c>
      <c r="E20" s="73">
        <v>0</v>
      </c>
      <c r="F20" s="73">
        <v>0</v>
      </c>
      <c r="G20" s="73">
        <f t="shared" ref="G20:G28" si="5">D20-E20</f>
        <v>0</v>
      </c>
    </row>
    <row r="21" spans="1:7" x14ac:dyDescent="0.25">
      <c r="A21" s="61" t="s">
        <v>391</v>
      </c>
      <c r="B21" s="73">
        <v>0</v>
      </c>
      <c r="C21" s="73">
        <v>0</v>
      </c>
      <c r="D21" s="73">
        <f t="shared" si="4"/>
        <v>0</v>
      </c>
      <c r="E21" s="73">
        <v>0</v>
      </c>
      <c r="F21" s="73">
        <v>0</v>
      </c>
      <c r="G21" s="73">
        <f t="shared" si="5"/>
        <v>0</v>
      </c>
    </row>
    <row r="22" spans="1:7" x14ac:dyDescent="0.25">
      <c r="A22" s="61" t="s">
        <v>392</v>
      </c>
      <c r="B22" s="73">
        <v>0</v>
      </c>
      <c r="C22" s="73">
        <v>0</v>
      </c>
      <c r="D22" s="73">
        <f t="shared" si="4"/>
        <v>0</v>
      </c>
      <c r="E22" s="73">
        <v>0</v>
      </c>
      <c r="F22" s="73">
        <v>0</v>
      </c>
      <c r="G22" s="73">
        <f t="shared" si="5"/>
        <v>0</v>
      </c>
    </row>
    <row r="23" spans="1:7" x14ac:dyDescent="0.25">
      <c r="A23" s="61" t="s">
        <v>393</v>
      </c>
      <c r="B23" s="73">
        <v>0</v>
      </c>
      <c r="C23" s="73">
        <v>0</v>
      </c>
      <c r="D23" s="73">
        <f t="shared" si="4"/>
        <v>0</v>
      </c>
      <c r="E23" s="73">
        <v>0</v>
      </c>
      <c r="F23" s="73">
        <v>0</v>
      </c>
      <c r="G23" s="73">
        <f t="shared" si="5"/>
        <v>0</v>
      </c>
    </row>
    <row r="24" spans="1:7" x14ac:dyDescent="0.25">
      <c r="A24" s="61" t="s">
        <v>394</v>
      </c>
      <c r="B24" s="73">
        <v>0</v>
      </c>
      <c r="C24" s="73">
        <v>0</v>
      </c>
      <c r="D24" s="73">
        <f t="shared" si="4"/>
        <v>0</v>
      </c>
      <c r="E24" s="73">
        <v>0</v>
      </c>
      <c r="F24" s="73">
        <v>0</v>
      </c>
      <c r="G24" s="73">
        <f t="shared" si="5"/>
        <v>0</v>
      </c>
    </row>
    <row r="25" spans="1:7" x14ac:dyDescent="0.25">
      <c r="A25" s="61" t="s">
        <v>395</v>
      </c>
      <c r="B25" s="73">
        <v>0</v>
      </c>
      <c r="C25" s="73">
        <v>0</v>
      </c>
      <c r="D25" s="73">
        <f t="shared" si="4"/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61" t="s">
        <v>396</v>
      </c>
      <c r="B26" s="73">
        <v>0</v>
      </c>
      <c r="C26" s="73">
        <v>0</v>
      </c>
      <c r="D26" s="73">
        <f t="shared" si="4"/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61" t="s">
        <v>397</v>
      </c>
      <c r="B27" s="73">
        <v>0</v>
      </c>
      <c r="C27" s="73">
        <v>0</v>
      </c>
      <c r="D27" s="73">
        <f t="shared" si="4"/>
        <v>0</v>
      </c>
      <c r="E27" s="73">
        <v>0</v>
      </c>
      <c r="F27" s="73">
        <v>0</v>
      </c>
      <c r="G27" s="73">
        <f t="shared" si="5"/>
        <v>0</v>
      </c>
    </row>
    <row r="28" spans="1:7" x14ac:dyDescent="0.25">
      <c r="A28" s="31" t="s">
        <v>153</v>
      </c>
      <c r="B28" s="47"/>
      <c r="C28" s="47"/>
      <c r="D28" s="47">
        <f t="shared" si="4"/>
        <v>0</v>
      </c>
      <c r="E28" s="47"/>
      <c r="F28" s="47"/>
      <c r="G28" s="47">
        <f t="shared" si="5"/>
        <v>0</v>
      </c>
    </row>
    <row r="29" spans="1:7" x14ac:dyDescent="0.25">
      <c r="A29" s="3" t="s">
        <v>386</v>
      </c>
      <c r="B29" s="4">
        <f>B9+B19</f>
        <v>126481000</v>
      </c>
      <c r="C29" s="4">
        <f t="shared" ref="C29:F29" si="6">C9+C19</f>
        <v>24622528.169999998</v>
      </c>
      <c r="D29" s="4">
        <f>B29+C29</f>
        <v>151103528.16999999</v>
      </c>
      <c r="E29" s="4">
        <f t="shared" si="6"/>
        <v>124600422.20999999</v>
      </c>
      <c r="F29" s="4">
        <f t="shared" si="6"/>
        <v>119709206.98999999</v>
      </c>
      <c r="G29" s="4">
        <f>D29-E29</f>
        <v>26503105.959999993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399</v>
      </c>
      <c r="B1" s="181"/>
      <c r="C1" s="181"/>
      <c r="D1" s="181"/>
      <c r="E1" s="181"/>
      <c r="F1" s="181"/>
      <c r="G1" s="181"/>
    </row>
    <row r="2" spans="1:7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10"/>
    </row>
    <row r="3" spans="1:7" x14ac:dyDescent="0.25">
      <c r="A3" s="111" t="s">
        <v>400</v>
      </c>
      <c r="B3" s="112"/>
      <c r="C3" s="112"/>
      <c r="D3" s="112"/>
      <c r="E3" s="112"/>
      <c r="F3" s="112"/>
      <c r="G3" s="113"/>
    </row>
    <row r="4" spans="1:7" x14ac:dyDescent="0.25">
      <c r="A4" s="111" t="s">
        <v>401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Marzo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169" t="s">
        <v>6</v>
      </c>
      <c r="B7" s="177" t="s">
        <v>305</v>
      </c>
      <c r="C7" s="178"/>
      <c r="D7" s="178"/>
      <c r="E7" s="178"/>
      <c r="F7" s="179"/>
      <c r="G7" s="173" t="s">
        <v>402</v>
      </c>
    </row>
    <row r="8" spans="1:7" ht="30" x14ac:dyDescent="0.25">
      <c r="A8" s="170"/>
      <c r="B8" s="25" t="s">
        <v>307</v>
      </c>
      <c r="C8" s="7" t="s">
        <v>403</v>
      </c>
      <c r="D8" s="25" t="s">
        <v>309</v>
      </c>
      <c r="E8" s="25" t="s">
        <v>193</v>
      </c>
      <c r="F8" s="32" t="s">
        <v>210</v>
      </c>
      <c r="G8" s="172"/>
    </row>
    <row r="9" spans="1:7" ht="16.5" customHeight="1" x14ac:dyDescent="0.25">
      <c r="A9" s="26" t="s">
        <v>404</v>
      </c>
      <c r="B9" s="30">
        <f>B10+B19+B27+B37</f>
        <v>123481000</v>
      </c>
      <c r="C9" s="30">
        <f t="shared" ref="C9:G9" si="0">C10+C19+C27+C37</f>
        <v>27622528.169999998</v>
      </c>
      <c r="D9" s="30">
        <f t="shared" si="0"/>
        <v>151103528.17000002</v>
      </c>
      <c r="E9" s="30">
        <f t="shared" si="0"/>
        <v>124600422.21000001</v>
      </c>
      <c r="F9" s="30">
        <f t="shared" si="0"/>
        <v>119709206.98999999</v>
      </c>
      <c r="G9" s="30">
        <f t="shared" si="0"/>
        <v>26503105.960000001</v>
      </c>
    </row>
    <row r="10" spans="1:7" ht="15" customHeight="1" x14ac:dyDescent="0.25">
      <c r="A10" s="56" t="s">
        <v>405</v>
      </c>
      <c r="B10" s="45">
        <f>SUM(B11:B18)</f>
        <v>47786256</v>
      </c>
      <c r="C10" s="45">
        <f t="shared" ref="C10:G10" si="1">SUM(C11:C18)</f>
        <v>6332214.75</v>
      </c>
      <c r="D10" s="45">
        <f t="shared" si="1"/>
        <v>54118470.75</v>
      </c>
      <c r="E10" s="45">
        <f t="shared" si="1"/>
        <v>50252511.159999996</v>
      </c>
      <c r="F10" s="45">
        <f t="shared" si="1"/>
        <v>46997875.829999998</v>
      </c>
      <c r="G10" s="45">
        <f t="shared" si="1"/>
        <v>3865959.5900000017</v>
      </c>
    </row>
    <row r="11" spans="1:7" x14ac:dyDescent="0.25">
      <c r="A11" s="75" t="s">
        <v>406</v>
      </c>
      <c r="B11" s="45">
        <v>0</v>
      </c>
      <c r="C11" s="45">
        <v>0</v>
      </c>
      <c r="D11" s="45">
        <f>B11+C11</f>
        <v>0</v>
      </c>
      <c r="E11" s="45">
        <v>0</v>
      </c>
      <c r="F11" s="45">
        <v>0</v>
      </c>
      <c r="G11" s="45">
        <f>D11-E11</f>
        <v>0</v>
      </c>
    </row>
    <row r="12" spans="1:7" x14ac:dyDescent="0.25">
      <c r="A12" s="75" t="s">
        <v>407</v>
      </c>
      <c r="B12" s="45">
        <v>0</v>
      </c>
      <c r="C12" s="45">
        <v>0</v>
      </c>
      <c r="D12" s="45">
        <f t="shared" ref="D12:D18" si="2">B12+C12</f>
        <v>0</v>
      </c>
      <c r="E12" s="45">
        <v>0</v>
      </c>
      <c r="F12" s="45">
        <v>0</v>
      </c>
      <c r="G12" s="45">
        <f t="shared" ref="G12:G18" si="3">D12-E12</f>
        <v>0</v>
      </c>
    </row>
    <row r="13" spans="1:7" x14ac:dyDescent="0.25">
      <c r="A13" s="75" t="s">
        <v>408</v>
      </c>
      <c r="B13" s="45">
        <v>13686920</v>
      </c>
      <c r="C13" s="45">
        <v>114284.67</v>
      </c>
      <c r="D13" s="45">
        <f t="shared" si="2"/>
        <v>13801204.67</v>
      </c>
      <c r="E13" s="45">
        <v>12259600.68</v>
      </c>
      <c r="F13" s="45">
        <v>12058264.800000001</v>
      </c>
      <c r="G13" s="45">
        <f t="shared" si="3"/>
        <v>1541603.9900000002</v>
      </c>
    </row>
    <row r="14" spans="1:7" x14ac:dyDescent="0.25">
      <c r="A14" s="75" t="s">
        <v>409</v>
      </c>
      <c r="B14" s="45">
        <v>0</v>
      </c>
      <c r="C14" s="45">
        <v>0</v>
      </c>
      <c r="D14" s="45">
        <f t="shared" si="2"/>
        <v>0</v>
      </c>
      <c r="E14" s="45">
        <v>0</v>
      </c>
      <c r="F14" s="45">
        <v>0</v>
      </c>
      <c r="G14" s="45">
        <f t="shared" si="3"/>
        <v>0</v>
      </c>
    </row>
    <row r="15" spans="1:7" x14ac:dyDescent="0.25">
      <c r="A15" s="75" t="s">
        <v>410</v>
      </c>
      <c r="B15" s="45">
        <v>29089272</v>
      </c>
      <c r="C15" s="45">
        <v>6073183.0999999996</v>
      </c>
      <c r="D15" s="45">
        <f t="shared" si="2"/>
        <v>35162455.100000001</v>
      </c>
      <c r="E15" s="45">
        <v>33893146.57</v>
      </c>
      <c r="F15" s="45">
        <v>30889122.690000001</v>
      </c>
      <c r="G15" s="45">
        <f t="shared" si="3"/>
        <v>1269308.5300000012</v>
      </c>
    </row>
    <row r="16" spans="1:7" x14ac:dyDescent="0.25">
      <c r="A16" s="75" t="s">
        <v>411</v>
      </c>
      <c r="B16" s="45">
        <v>0</v>
      </c>
      <c r="C16" s="45">
        <v>0</v>
      </c>
      <c r="D16" s="45">
        <f t="shared" si="2"/>
        <v>0</v>
      </c>
      <c r="E16" s="45">
        <v>0</v>
      </c>
      <c r="F16" s="45">
        <v>0</v>
      </c>
      <c r="G16" s="45">
        <f t="shared" si="3"/>
        <v>0</v>
      </c>
    </row>
    <row r="17" spans="1:7" x14ac:dyDescent="0.25">
      <c r="A17" s="75" t="s">
        <v>412</v>
      </c>
      <c r="B17" s="45">
        <v>0</v>
      </c>
      <c r="C17" s="45">
        <v>0</v>
      </c>
      <c r="D17" s="45">
        <f t="shared" si="2"/>
        <v>0</v>
      </c>
      <c r="E17" s="45">
        <v>0</v>
      </c>
      <c r="F17" s="45">
        <v>0</v>
      </c>
      <c r="G17" s="45">
        <f t="shared" si="3"/>
        <v>0</v>
      </c>
    </row>
    <row r="18" spans="1:7" x14ac:dyDescent="0.25">
      <c r="A18" s="75" t="s">
        <v>413</v>
      </c>
      <c r="B18" s="45">
        <v>5010064</v>
      </c>
      <c r="C18" s="45">
        <v>144746.98000000001</v>
      </c>
      <c r="D18" s="45">
        <f t="shared" si="2"/>
        <v>5154810.9800000004</v>
      </c>
      <c r="E18" s="45">
        <v>4099763.91</v>
      </c>
      <c r="F18" s="45">
        <v>4050488.34</v>
      </c>
      <c r="G18" s="45">
        <f t="shared" si="3"/>
        <v>1055047.0700000003</v>
      </c>
    </row>
    <row r="19" spans="1:7" x14ac:dyDescent="0.25">
      <c r="A19" s="56" t="s">
        <v>414</v>
      </c>
      <c r="B19" s="45">
        <f>SUM(B20:B26)</f>
        <v>75694744</v>
      </c>
      <c r="C19" s="45">
        <f t="shared" ref="C19:G19" si="4">SUM(C20:C26)</f>
        <v>21290313.419999998</v>
      </c>
      <c r="D19" s="45">
        <f t="shared" si="4"/>
        <v>96985057.420000002</v>
      </c>
      <c r="E19" s="45">
        <f t="shared" si="4"/>
        <v>74347911.050000012</v>
      </c>
      <c r="F19" s="45">
        <f t="shared" si="4"/>
        <v>72711331.159999996</v>
      </c>
      <c r="G19" s="45">
        <f t="shared" si="4"/>
        <v>22637146.369999997</v>
      </c>
    </row>
    <row r="20" spans="1:7" x14ac:dyDescent="0.25">
      <c r="A20" s="75" t="s">
        <v>415</v>
      </c>
      <c r="B20" s="45">
        <v>25811391</v>
      </c>
      <c r="C20" s="45">
        <v>19753313.539999999</v>
      </c>
      <c r="D20" s="45">
        <f t="shared" ref="D20:D26" si="5">B20+C20</f>
        <v>45564704.539999999</v>
      </c>
      <c r="E20" s="45">
        <v>37135300.590000004</v>
      </c>
      <c r="F20" s="45">
        <v>35958235.810000002</v>
      </c>
      <c r="G20" s="45">
        <f t="shared" ref="G20:G26" si="6">D20-E20</f>
        <v>8429403.9499999955</v>
      </c>
    </row>
    <row r="21" spans="1:7" x14ac:dyDescent="0.25">
      <c r="A21" s="75" t="s">
        <v>416</v>
      </c>
      <c r="B21" s="45">
        <v>49883353</v>
      </c>
      <c r="C21" s="45">
        <v>1536999.88</v>
      </c>
      <c r="D21" s="45">
        <f t="shared" si="5"/>
        <v>51420352.880000003</v>
      </c>
      <c r="E21" s="45">
        <v>37212610.460000001</v>
      </c>
      <c r="F21" s="45">
        <v>36753095.350000001</v>
      </c>
      <c r="G21" s="45">
        <f t="shared" si="6"/>
        <v>14207742.420000002</v>
      </c>
    </row>
    <row r="22" spans="1:7" x14ac:dyDescent="0.25">
      <c r="A22" s="75" t="s">
        <v>417</v>
      </c>
      <c r="B22" s="45">
        <v>0</v>
      </c>
      <c r="C22" s="45">
        <v>0</v>
      </c>
      <c r="D22" s="45">
        <f t="shared" si="5"/>
        <v>0</v>
      </c>
      <c r="E22" s="45">
        <v>0</v>
      </c>
      <c r="F22" s="45">
        <v>0</v>
      </c>
      <c r="G22" s="45">
        <f t="shared" si="6"/>
        <v>0</v>
      </c>
    </row>
    <row r="23" spans="1:7" x14ac:dyDescent="0.25">
      <c r="A23" s="75" t="s">
        <v>418</v>
      </c>
      <c r="B23" s="45">
        <v>0</v>
      </c>
      <c r="C23" s="45">
        <v>0</v>
      </c>
      <c r="D23" s="45">
        <f t="shared" si="5"/>
        <v>0</v>
      </c>
      <c r="E23" s="45">
        <v>0</v>
      </c>
      <c r="F23" s="45">
        <v>0</v>
      </c>
      <c r="G23" s="45">
        <f t="shared" si="6"/>
        <v>0</v>
      </c>
    </row>
    <row r="24" spans="1:7" x14ac:dyDescent="0.25">
      <c r="A24" s="75" t="s">
        <v>419</v>
      </c>
      <c r="B24" s="45">
        <v>0</v>
      </c>
      <c r="C24" s="45">
        <v>0</v>
      </c>
      <c r="D24" s="45">
        <f t="shared" si="5"/>
        <v>0</v>
      </c>
      <c r="E24" s="45">
        <v>0</v>
      </c>
      <c r="F24" s="45">
        <v>0</v>
      </c>
      <c r="G24" s="45">
        <f t="shared" si="6"/>
        <v>0</v>
      </c>
    </row>
    <row r="25" spans="1:7" x14ac:dyDescent="0.25">
      <c r="A25" s="75" t="s">
        <v>420</v>
      </c>
      <c r="B25" s="45">
        <v>0</v>
      </c>
      <c r="C25" s="45">
        <v>0</v>
      </c>
      <c r="D25" s="45">
        <f t="shared" si="5"/>
        <v>0</v>
      </c>
      <c r="E25" s="45">
        <v>0</v>
      </c>
      <c r="F25" s="45">
        <v>0</v>
      </c>
      <c r="G25" s="45">
        <f t="shared" si="6"/>
        <v>0</v>
      </c>
    </row>
    <row r="26" spans="1:7" x14ac:dyDescent="0.25">
      <c r="A26" s="75" t="s">
        <v>421</v>
      </c>
      <c r="B26" s="45">
        <v>0</v>
      </c>
      <c r="C26" s="45">
        <v>0</v>
      </c>
      <c r="D26" s="45">
        <f t="shared" si="5"/>
        <v>0</v>
      </c>
      <c r="E26" s="45">
        <v>0</v>
      </c>
      <c r="F26" s="45">
        <v>0</v>
      </c>
      <c r="G26" s="45">
        <f t="shared" si="6"/>
        <v>0</v>
      </c>
    </row>
    <row r="27" spans="1:7" x14ac:dyDescent="0.25">
      <c r="A27" s="56" t="s">
        <v>422</v>
      </c>
      <c r="B27" s="45">
        <f>SUM(B28:B36)</f>
        <v>0</v>
      </c>
      <c r="C27" s="45">
        <f t="shared" ref="C27:G27" si="7">SUM(C28:C36)</f>
        <v>0</v>
      </c>
      <c r="D27" s="45">
        <f t="shared" si="7"/>
        <v>0</v>
      </c>
      <c r="E27" s="45">
        <f t="shared" si="7"/>
        <v>0</v>
      </c>
      <c r="F27" s="45">
        <f t="shared" si="7"/>
        <v>0</v>
      </c>
      <c r="G27" s="45">
        <f t="shared" si="7"/>
        <v>0</v>
      </c>
    </row>
    <row r="28" spans="1:7" x14ac:dyDescent="0.25">
      <c r="A28" s="78" t="s">
        <v>423</v>
      </c>
      <c r="B28" s="45">
        <v>0</v>
      </c>
      <c r="C28" s="45">
        <v>0</v>
      </c>
      <c r="D28" s="45">
        <f t="shared" ref="D28:D36" si="8">B28+C28</f>
        <v>0</v>
      </c>
      <c r="E28" s="45">
        <v>0</v>
      </c>
      <c r="F28" s="45">
        <v>0</v>
      </c>
      <c r="G28" s="45">
        <f t="shared" ref="G28:G36" si="9">D28-E28</f>
        <v>0</v>
      </c>
    </row>
    <row r="29" spans="1:7" x14ac:dyDescent="0.25">
      <c r="A29" s="75" t="s">
        <v>424</v>
      </c>
      <c r="B29" s="45">
        <v>0</v>
      </c>
      <c r="C29" s="45">
        <v>0</v>
      </c>
      <c r="D29" s="45">
        <f t="shared" si="8"/>
        <v>0</v>
      </c>
      <c r="E29" s="45">
        <v>0</v>
      </c>
      <c r="F29" s="45">
        <v>0</v>
      </c>
      <c r="G29" s="45">
        <f t="shared" si="9"/>
        <v>0</v>
      </c>
    </row>
    <row r="30" spans="1:7" x14ac:dyDescent="0.25">
      <c r="A30" s="75" t="s">
        <v>425</v>
      </c>
      <c r="B30" s="45">
        <v>0</v>
      </c>
      <c r="C30" s="45">
        <v>0</v>
      </c>
      <c r="D30" s="45">
        <f t="shared" si="8"/>
        <v>0</v>
      </c>
      <c r="E30" s="45">
        <v>0</v>
      </c>
      <c r="F30" s="45">
        <v>0</v>
      </c>
      <c r="G30" s="45">
        <f t="shared" si="9"/>
        <v>0</v>
      </c>
    </row>
    <row r="31" spans="1:7" x14ac:dyDescent="0.25">
      <c r="A31" s="75" t="s">
        <v>426</v>
      </c>
      <c r="B31" s="45">
        <v>0</v>
      </c>
      <c r="C31" s="45">
        <v>0</v>
      </c>
      <c r="D31" s="45">
        <f t="shared" si="8"/>
        <v>0</v>
      </c>
      <c r="E31" s="45">
        <v>0</v>
      </c>
      <c r="F31" s="45">
        <v>0</v>
      </c>
      <c r="G31" s="45">
        <f t="shared" si="9"/>
        <v>0</v>
      </c>
    </row>
    <row r="32" spans="1:7" x14ac:dyDescent="0.25">
      <c r="A32" s="75" t="s">
        <v>427</v>
      </c>
      <c r="B32" s="45">
        <v>0</v>
      </c>
      <c r="C32" s="45">
        <v>0</v>
      </c>
      <c r="D32" s="45">
        <f t="shared" si="8"/>
        <v>0</v>
      </c>
      <c r="E32" s="45">
        <v>0</v>
      </c>
      <c r="F32" s="45">
        <v>0</v>
      </c>
      <c r="G32" s="45">
        <f t="shared" si="9"/>
        <v>0</v>
      </c>
    </row>
    <row r="33" spans="1:7" ht="14.45" customHeight="1" x14ac:dyDescent="0.25">
      <c r="A33" s="75" t="s">
        <v>428</v>
      </c>
      <c r="B33" s="45">
        <v>0</v>
      </c>
      <c r="C33" s="45">
        <v>0</v>
      </c>
      <c r="D33" s="45">
        <f t="shared" si="8"/>
        <v>0</v>
      </c>
      <c r="E33" s="45">
        <v>0</v>
      </c>
      <c r="F33" s="45">
        <v>0</v>
      </c>
      <c r="G33" s="45">
        <f t="shared" si="9"/>
        <v>0</v>
      </c>
    </row>
    <row r="34" spans="1:7" ht="14.45" customHeight="1" x14ac:dyDescent="0.25">
      <c r="A34" s="75" t="s">
        <v>429</v>
      </c>
      <c r="B34" s="45">
        <v>0</v>
      </c>
      <c r="C34" s="45">
        <v>0</v>
      </c>
      <c r="D34" s="45">
        <f t="shared" si="8"/>
        <v>0</v>
      </c>
      <c r="E34" s="45">
        <v>0</v>
      </c>
      <c r="F34" s="45">
        <v>0</v>
      </c>
      <c r="G34" s="45">
        <f t="shared" si="9"/>
        <v>0</v>
      </c>
    </row>
    <row r="35" spans="1:7" ht="14.45" customHeight="1" x14ac:dyDescent="0.25">
      <c r="A35" s="75" t="s">
        <v>430</v>
      </c>
      <c r="B35" s="45">
        <v>0</v>
      </c>
      <c r="C35" s="45">
        <v>0</v>
      </c>
      <c r="D35" s="45">
        <f t="shared" si="8"/>
        <v>0</v>
      </c>
      <c r="E35" s="45">
        <v>0</v>
      </c>
      <c r="F35" s="45">
        <v>0</v>
      </c>
      <c r="G35" s="45">
        <f t="shared" si="9"/>
        <v>0</v>
      </c>
    </row>
    <row r="36" spans="1:7" ht="14.45" customHeight="1" x14ac:dyDescent="0.25">
      <c r="A36" s="75" t="s">
        <v>431</v>
      </c>
      <c r="B36" s="45">
        <v>0</v>
      </c>
      <c r="C36" s="45">
        <v>0</v>
      </c>
      <c r="D36" s="45">
        <f t="shared" si="8"/>
        <v>0</v>
      </c>
      <c r="E36" s="45">
        <v>0</v>
      </c>
      <c r="F36" s="45">
        <v>0</v>
      </c>
      <c r="G36" s="45">
        <f t="shared" si="9"/>
        <v>0</v>
      </c>
    </row>
    <row r="37" spans="1:7" ht="14.45" customHeight="1" x14ac:dyDescent="0.25">
      <c r="A37" s="57" t="s">
        <v>432</v>
      </c>
      <c r="B37" s="45">
        <f>SUM(B38:B41)</f>
        <v>0</v>
      </c>
      <c r="C37" s="45">
        <f t="shared" ref="C37:G37" si="10">SUM(C38:C41)</f>
        <v>0</v>
      </c>
      <c r="D37" s="45">
        <f t="shared" si="10"/>
        <v>0</v>
      </c>
      <c r="E37" s="45">
        <f t="shared" si="10"/>
        <v>0</v>
      </c>
      <c r="F37" s="45">
        <f t="shared" si="10"/>
        <v>0</v>
      </c>
      <c r="G37" s="45">
        <f t="shared" si="10"/>
        <v>0</v>
      </c>
    </row>
    <row r="38" spans="1:7" x14ac:dyDescent="0.25">
      <c r="A38" s="78" t="s">
        <v>433</v>
      </c>
      <c r="B38" s="45">
        <v>0</v>
      </c>
      <c r="C38" s="45">
        <v>0</v>
      </c>
      <c r="D38" s="45">
        <f t="shared" ref="D38:D41" si="11">B38+C38</f>
        <v>0</v>
      </c>
      <c r="E38" s="45">
        <v>0</v>
      </c>
      <c r="F38" s="45">
        <v>0</v>
      </c>
      <c r="G38" s="45">
        <f t="shared" ref="G38:G41" si="12">D38-E38</f>
        <v>0</v>
      </c>
    </row>
    <row r="39" spans="1:7" ht="30" x14ac:dyDescent="0.25">
      <c r="A39" s="78" t="s">
        <v>434</v>
      </c>
      <c r="B39" s="45">
        <v>0</v>
      </c>
      <c r="C39" s="45">
        <v>0</v>
      </c>
      <c r="D39" s="45">
        <f t="shared" si="11"/>
        <v>0</v>
      </c>
      <c r="E39" s="45">
        <v>0</v>
      </c>
      <c r="F39" s="45">
        <v>0</v>
      </c>
      <c r="G39" s="45">
        <f t="shared" si="12"/>
        <v>0</v>
      </c>
    </row>
    <row r="40" spans="1:7" x14ac:dyDescent="0.25">
      <c r="A40" s="78" t="s">
        <v>435</v>
      </c>
      <c r="B40" s="45">
        <v>0</v>
      </c>
      <c r="C40" s="45">
        <v>0</v>
      </c>
      <c r="D40" s="45">
        <f t="shared" si="11"/>
        <v>0</v>
      </c>
      <c r="E40" s="45">
        <v>0</v>
      </c>
      <c r="F40" s="45">
        <v>0</v>
      </c>
      <c r="G40" s="45">
        <f t="shared" si="12"/>
        <v>0</v>
      </c>
    </row>
    <row r="41" spans="1:7" x14ac:dyDescent="0.25">
      <c r="A41" s="78" t="s">
        <v>436</v>
      </c>
      <c r="B41" s="45">
        <v>0</v>
      </c>
      <c r="C41" s="45">
        <v>0</v>
      </c>
      <c r="D41" s="45">
        <f t="shared" si="11"/>
        <v>0</v>
      </c>
      <c r="E41" s="45">
        <v>0</v>
      </c>
      <c r="F41" s="45">
        <v>0</v>
      </c>
      <c r="G41" s="45">
        <f t="shared" si="12"/>
        <v>0</v>
      </c>
    </row>
    <row r="42" spans="1:7" x14ac:dyDescent="0.25">
      <c r="A42" s="78"/>
      <c r="B42" s="51"/>
      <c r="C42" s="51"/>
      <c r="D42" s="51"/>
      <c r="E42" s="51"/>
      <c r="F42" s="51"/>
      <c r="G42" s="51"/>
    </row>
    <row r="43" spans="1:7" x14ac:dyDescent="0.25">
      <c r="A43" s="3" t="s">
        <v>437</v>
      </c>
      <c r="B43" s="4">
        <f>B44+B53+B61+B71</f>
        <v>3000000</v>
      </c>
      <c r="C43" s="4">
        <f t="shared" ref="C43:G43" si="13">C44+C53+C61+C71</f>
        <v>-3000000</v>
      </c>
      <c r="D43" s="4">
        <f t="shared" si="13"/>
        <v>0</v>
      </c>
      <c r="E43" s="4">
        <f t="shared" si="13"/>
        <v>0</v>
      </c>
      <c r="F43" s="4">
        <f t="shared" si="13"/>
        <v>0</v>
      </c>
      <c r="G43" s="4">
        <f t="shared" si="13"/>
        <v>0</v>
      </c>
    </row>
    <row r="44" spans="1:7" x14ac:dyDescent="0.25">
      <c r="A44" s="56" t="s">
        <v>405</v>
      </c>
      <c r="B44" s="45">
        <f>SUM(B45:B52)</f>
        <v>0</v>
      </c>
      <c r="C44" s="45">
        <f t="shared" ref="C44:G44" si="14">SUM(C45:C52)</f>
        <v>0</v>
      </c>
      <c r="D44" s="45">
        <f t="shared" si="14"/>
        <v>0</v>
      </c>
      <c r="E44" s="45">
        <f t="shared" si="14"/>
        <v>0</v>
      </c>
      <c r="F44" s="45">
        <f t="shared" si="14"/>
        <v>0</v>
      </c>
      <c r="G44" s="45">
        <f t="shared" si="14"/>
        <v>0</v>
      </c>
    </row>
    <row r="45" spans="1:7" x14ac:dyDescent="0.25">
      <c r="A45" s="78" t="s">
        <v>406</v>
      </c>
      <c r="B45" s="45">
        <v>0</v>
      </c>
      <c r="C45" s="45">
        <v>0</v>
      </c>
      <c r="D45" s="45">
        <f t="shared" ref="D45:D52" si="15">B45+C45</f>
        <v>0</v>
      </c>
      <c r="E45" s="45">
        <v>0</v>
      </c>
      <c r="F45" s="45">
        <v>0</v>
      </c>
      <c r="G45" s="45">
        <f t="shared" ref="G45:G52" si="16">D45-E45</f>
        <v>0</v>
      </c>
    </row>
    <row r="46" spans="1:7" x14ac:dyDescent="0.25">
      <c r="A46" s="78" t="s">
        <v>407</v>
      </c>
      <c r="B46" s="45">
        <v>0</v>
      </c>
      <c r="C46" s="45">
        <v>0</v>
      </c>
      <c r="D46" s="45">
        <f t="shared" si="15"/>
        <v>0</v>
      </c>
      <c r="E46" s="45">
        <v>0</v>
      </c>
      <c r="F46" s="45">
        <v>0</v>
      </c>
      <c r="G46" s="45">
        <f t="shared" si="16"/>
        <v>0</v>
      </c>
    </row>
    <row r="47" spans="1:7" x14ac:dyDescent="0.25">
      <c r="A47" s="78" t="s">
        <v>408</v>
      </c>
      <c r="B47" s="45">
        <v>0</v>
      </c>
      <c r="C47" s="45">
        <v>0</v>
      </c>
      <c r="D47" s="45">
        <f t="shared" si="15"/>
        <v>0</v>
      </c>
      <c r="E47" s="45">
        <v>0</v>
      </c>
      <c r="F47" s="45">
        <v>0</v>
      </c>
      <c r="G47" s="45">
        <f t="shared" si="16"/>
        <v>0</v>
      </c>
    </row>
    <row r="48" spans="1:7" x14ac:dyDescent="0.25">
      <c r="A48" s="78" t="s">
        <v>409</v>
      </c>
      <c r="B48" s="45">
        <v>0</v>
      </c>
      <c r="C48" s="45">
        <v>0</v>
      </c>
      <c r="D48" s="45">
        <f t="shared" si="15"/>
        <v>0</v>
      </c>
      <c r="E48" s="45">
        <v>0</v>
      </c>
      <c r="F48" s="45">
        <v>0</v>
      </c>
      <c r="G48" s="45">
        <f t="shared" si="16"/>
        <v>0</v>
      </c>
    </row>
    <row r="49" spans="1:7" x14ac:dyDescent="0.25">
      <c r="A49" s="78" t="s">
        <v>410</v>
      </c>
      <c r="B49" s="45">
        <v>0</v>
      </c>
      <c r="C49" s="45">
        <v>0</v>
      </c>
      <c r="D49" s="45">
        <f t="shared" si="15"/>
        <v>0</v>
      </c>
      <c r="E49" s="45">
        <v>0</v>
      </c>
      <c r="F49" s="45">
        <v>0</v>
      </c>
      <c r="G49" s="45">
        <f t="shared" si="16"/>
        <v>0</v>
      </c>
    </row>
    <row r="50" spans="1:7" x14ac:dyDescent="0.25">
      <c r="A50" s="78" t="s">
        <v>411</v>
      </c>
      <c r="B50" s="45">
        <v>0</v>
      </c>
      <c r="C50" s="45">
        <v>0</v>
      </c>
      <c r="D50" s="45">
        <f t="shared" si="15"/>
        <v>0</v>
      </c>
      <c r="E50" s="45">
        <v>0</v>
      </c>
      <c r="F50" s="45">
        <v>0</v>
      </c>
      <c r="G50" s="45">
        <f t="shared" si="16"/>
        <v>0</v>
      </c>
    </row>
    <row r="51" spans="1:7" x14ac:dyDescent="0.25">
      <c r="A51" s="78" t="s">
        <v>412</v>
      </c>
      <c r="B51" s="45">
        <v>0</v>
      </c>
      <c r="C51" s="45">
        <v>0</v>
      </c>
      <c r="D51" s="45">
        <f t="shared" si="15"/>
        <v>0</v>
      </c>
      <c r="E51" s="45">
        <v>0</v>
      </c>
      <c r="F51" s="45">
        <v>0</v>
      </c>
      <c r="G51" s="45">
        <f t="shared" si="16"/>
        <v>0</v>
      </c>
    </row>
    <row r="52" spans="1:7" x14ac:dyDescent="0.25">
      <c r="A52" s="78" t="s">
        <v>413</v>
      </c>
      <c r="B52" s="45">
        <v>0</v>
      </c>
      <c r="C52" s="45">
        <v>0</v>
      </c>
      <c r="D52" s="45">
        <f t="shared" si="15"/>
        <v>0</v>
      </c>
      <c r="E52" s="45">
        <v>0</v>
      </c>
      <c r="F52" s="45">
        <v>0</v>
      </c>
      <c r="G52" s="45">
        <f t="shared" si="16"/>
        <v>0</v>
      </c>
    </row>
    <row r="53" spans="1:7" x14ac:dyDescent="0.25">
      <c r="A53" s="56" t="s">
        <v>414</v>
      </c>
      <c r="B53" s="45">
        <f>SUM(B54:B60)</f>
        <v>3000000</v>
      </c>
      <c r="C53" s="45">
        <f t="shared" ref="C53:G53" si="17">SUM(C54:C60)</f>
        <v>-3000000</v>
      </c>
      <c r="D53" s="45">
        <f t="shared" si="17"/>
        <v>0</v>
      </c>
      <c r="E53" s="45">
        <f t="shared" si="17"/>
        <v>0</v>
      </c>
      <c r="F53" s="45">
        <f t="shared" si="17"/>
        <v>0</v>
      </c>
      <c r="G53" s="45">
        <f t="shared" si="17"/>
        <v>0</v>
      </c>
    </row>
    <row r="54" spans="1:7" x14ac:dyDescent="0.25">
      <c r="A54" s="78" t="s">
        <v>415</v>
      </c>
      <c r="B54" s="45">
        <v>0</v>
      </c>
      <c r="C54" s="45">
        <v>0</v>
      </c>
      <c r="D54" s="45">
        <f t="shared" ref="D54:D60" si="18">B54+C54</f>
        <v>0</v>
      </c>
      <c r="E54" s="45">
        <v>0</v>
      </c>
      <c r="F54" s="45">
        <v>0</v>
      </c>
      <c r="G54" s="45">
        <f t="shared" ref="G54:G60" si="19">D54-E54</f>
        <v>0</v>
      </c>
    </row>
    <row r="55" spans="1:7" x14ac:dyDescent="0.25">
      <c r="A55" s="78" t="s">
        <v>416</v>
      </c>
      <c r="B55" s="45">
        <v>3000000</v>
      </c>
      <c r="C55" s="45">
        <v>-3000000</v>
      </c>
      <c r="D55" s="45">
        <f t="shared" si="18"/>
        <v>0</v>
      </c>
      <c r="E55" s="45">
        <v>0</v>
      </c>
      <c r="F55" s="45">
        <v>0</v>
      </c>
      <c r="G55" s="45">
        <f t="shared" si="19"/>
        <v>0</v>
      </c>
    </row>
    <row r="56" spans="1:7" x14ac:dyDescent="0.25">
      <c r="A56" s="78" t="s">
        <v>417</v>
      </c>
      <c r="B56" s="45">
        <v>0</v>
      </c>
      <c r="C56" s="45">
        <v>0</v>
      </c>
      <c r="D56" s="45">
        <f t="shared" si="18"/>
        <v>0</v>
      </c>
      <c r="E56" s="45">
        <v>0</v>
      </c>
      <c r="F56" s="45">
        <v>0</v>
      </c>
      <c r="G56" s="45">
        <f t="shared" si="19"/>
        <v>0</v>
      </c>
    </row>
    <row r="57" spans="1:7" x14ac:dyDescent="0.25">
      <c r="A57" s="79" t="s">
        <v>418</v>
      </c>
      <c r="B57" s="45">
        <v>0</v>
      </c>
      <c r="C57" s="45">
        <v>0</v>
      </c>
      <c r="D57" s="45">
        <f t="shared" si="18"/>
        <v>0</v>
      </c>
      <c r="E57" s="45">
        <v>0</v>
      </c>
      <c r="F57" s="45">
        <v>0</v>
      </c>
      <c r="G57" s="45">
        <f t="shared" si="19"/>
        <v>0</v>
      </c>
    </row>
    <row r="58" spans="1:7" x14ac:dyDescent="0.25">
      <c r="A58" s="78" t="s">
        <v>419</v>
      </c>
      <c r="B58" s="45">
        <v>0</v>
      </c>
      <c r="C58" s="45">
        <v>0</v>
      </c>
      <c r="D58" s="45">
        <f t="shared" si="18"/>
        <v>0</v>
      </c>
      <c r="E58" s="45">
        <v>0</v>
      </c>
      <c r="F58" s="45">
        <v>0</v>
      </c>
      <c r="G58" s="45">
        <f t="shared" si="19"/>
        <v>0</v>
      </c>
    </row>
    <row r="59" spans="1:7" x14ac:dyDescent="0.25">
      <c r="A59" s="78" t="s">
        <v>420</v>
      </c>
      <c r="B59" s="45">
        <v>0</v>
      </c>
      <c r="C59" s="45">
        <v>0</v>
      </c>
      <c r="D59" s="45">
        <f t="shared" si="18"/>
        <v>0</v>
      </c>
      <c r="E59" s="45">
        <v>0</v>
      </c>
      <c r="F59" s="45">
        <v>0</v>
      </c>
      <c r="G59" s="45">
        <f t="shared" si="19"/>
        <v>0</v>
      </c>
    </row>
    <row r="60" spans="1:7" x14ac:dyDescent="0.25">
      <c r="A60" s="78" t="s">
        <v>421</v>
      </c>
      <c r="B60" s="45">
        <v>0</v>
      </c>
      <c r="C60" s="45">
        <v>0</v>
      </c>
      <c r="D60" s="45">
        <f t="shared" si="18"/>
        <v>0</v>
      </c>
      <c r="E60" s="45">
        <v>0</v>
      </c>
      <c r="F60" s="45">
        <v>0</v>
      </c>
      <c r="G60" s="45">
        <f t="shared" si="19"/>
        <v>0</v>
      </c>
    </row>
    <row r="61" spans="1:7" x14ac:dyDescent="0.25">
      <c r="A61" s="56" t="s">
        <v>422</v>
      </c>
      <c r="B61" s="45">
        <f>SUM(B62:B70)</f>
        <v>0</v>
      </c>
      <c r="C61" s="45">
        <f t="shared" ref="C61:G61" si="20">SUM(C62:C70)</f>
        <v>0</v>
      </c>
      <c r="D61" s="45">
        <f t="shared" si="20"/>
        <v>0</v>
      </c>
      <c r="E61" s="45">
        <f t="shared" si="20"/>
        <v>0</v>
      </c>
      <c r="F61" s="45">
        <f t="shared" si="20"/>
        <v>0</v>
      </c>
      <c r="G61" s="45">
        <f t="shared" si="20"/>
        <v>0</v>
      </c>
    </row>
    <row r="62" spans="1:7" x14ac:dyDescent="0.25">
      <c r="A62" s="78" t="s">
        <v>423</v>
      </c>
      <c r="B62" s="45">
        <v>0</v>
      </c>
      <c r="C62" s="45">
        <v>0</v>
      </c>
      <c r="D62" s="45">
        <f t="shared" ref="D62:D70" si="21">B62+C62</f>
        <v>0</v>
      </c>
      <c r="E62" s="45">
        <v>0</v>
      </c>
      <c r="F62" s="45">
        <v>0</v>
      </c>
      <c r="G62" s="45">
        <f t="shared" ref="G62:G70" si="22">D62-E62</f>
        <v>0</v>
      </c>
    </row>
    <row r="63" spans="1:7" x14ac:dyDescent="0.25">
      <c r="A63" s="78" t="s">
        <v>424</v>
      </c>
      <c r="B63" s="45">
        <v>0</v>
      </c>
      <c r="C63" s="45">
        <v>0</v>
      </c>
      <c r="D63" s="45">
        <f t="shared" si="21"/>
        <v>0</v>
      </c>
      <c r="E63" s="45">
        <v>0</v>
      </c>
      <c r="F63" s="45">
        <v>0</v>
      </c>
      <c r="G63" s="45">
        <f t="shared" si="22"/>
        <v>0</v>
      </c>
    </row>
    <row r="64" spans="1:7" x14ac:dyDescent="0.25">
      <c r="A64" s="78" t="s">
        <v>425</v>
      </c>
      <c r="B64" s="45">
        <v>0</v>
      </c>
      <c r="C64" s="45">
        <v>0</v>
      </c>
      <c r="D64" s="45">
        <f t="shared" si="21"/>
        <v>0</v>
      </c>
      <c r="E64" s="45">
        <v>0</v>
      </c>
      <c r="F64" s="45">
        <v>0</v>
      </c>
      <c r="G64" s="45">
        <f t="shared" si="22"/>
        <v>0</v>
      </c>
    </row>
    <row r="65" spans="1:7" x14ac:dyDescent="0.25">
      <c r="A65" s="78" t="s">
        <v>426</v>
      </c>
      <c r="B65" s="45">
        <v>0</v>
      </c>
      <c r="C65" s="45">
        <v>0</v>
      </c>
      <c r="D65" s="45">
        <f t="shared" si="21"/>
        <v>0</v>
      </c>
      <c r="E65" s="45">
        <v>0</v>
      </c>
      <c r="F65" s="45">
        <v>0</v>
      </c>
      <c r="G65" s="45">
        <f t="shared" si="22"/>
        <v>0</v>
      </c>
    </row>
    <row r="66" spans="1:7" x14ac:dyDescent="0.25">
      <c r="A66" s="78" t="s">
        <v>427</v>
      </c>
      <c r="B66" s="45">
        <v>0</v>
      </c>
      <c r="C66" s="45">
        <v>0</v>
      </c>
      <c r="D66" s="45">
        <f t="shared" si="21"/>
        <v>0</v>
      </c>
      <c r="E66" s="45">
        <v>0</v>
      </c>
      <c r="F66" s="45">
        <v>0</v>
      </c>
      <c r="G66" s="45">
        <f t="shared" si="22"/>
        <v>0</v>
      </c>
    </row>
    <row r="67" spans="1:7" x14ac:dyDescent="0.25">
      <c r="A67" s="78" t="s">
        <v>428</v>
      </c>
      <c r="B67" s="45">
        <v>0</v>
      </c>
      <c r="C67" s="45">
        <v>0</v>
      </c>
      <c r="D67" s="45">
        <f t="shared" si="21"/>
        <v>0</v>
      </c>
      <c r="E67" s="45">
        <v>0</v>
      </c>
      <c r="F67" s="45">
        <v>0</v>
      </c>
      <c r="G67" s="45">
        <f t="shared" si="22"/>
        <v>0</v>
      </c>
    </row>
    <row r="68" spans="1:7" x14ac:dyDescent="0.25">
      <c r="A68" s="78" t="s">
        <v>429</v>
      </c>
      <c r="B68" s="45">
        <v>0</v>
      </c>
      <c r="C68" s="45">
        <v>0</v>
      </c>
      <c r="D68" s="45">
        <f t="shared" si="21"/>
        <v>0</v>
      </c>
      <c r="E68" s="45">
        <v>0</v>
      </c>
      <c r="F68" s="45">
        <v>0</v>
      </c>
      <c r="G68" s="45">
        <f t="shared" si="22"/>
        <v>0</v>
      </c>
    </row>
    <row r="69" spans="1:7" x14ac:dyDescent="0.25">
      <c r="A69" s="78" t="s">
        <v>430</v>
      </c>
      <c r="B69" s="45">
        <v>0</v>
      </c>
      <c r="C69" s="45">
        <v>0</v>
      </c>
      <c r="D69" s="45">
        <f t="shared" si="21"/>
        <v>0</v>
      </c>
      <c r="E69" s="45">
        <v>0</v>
      </c>
      <c r="F69" s="45">
        <v>0</v>
      </c>
      <c r="G69" s="45">
        <f t="shared" si="22"/>
        <v>0</v>
      </c>
    </row>
    <row r="70" spans="1:7" x14ac:dyDescent="0.25">
      <c r="A70" s="78" t="s">
        <v>431</v>
      </c>
      <c r="B70" s="45">
        <v>0</v>
      </c>
      <c r="C70" s="45">
        <v>0</v>
      </c>
      <c r="D70" s="45">
        <f t="shared" si="21"/>
        <v>0</v>
      </c>
      <c r="E70" s="45">
        <v>0</v>
      </c>
      <c r="F70" s="45">
        <v>0</v>
      </c>
      <c r="G70" s="45">
        <f t="shared" si="22"/>
        <v>0</v>
      </c>
    </row>
    <row r="71" spans="1:7" x14ac:dyDescent="0.25">
      <c r="A71" s="57" t="s">
        <v>432</v>
      </c>
      <c r="B71" s="45">
        <f>SUM(B72:B75)</f>
        <v>0</v>
      </c>
      <c r="C71" s="45">
        <f t="shared" ref="C71:G71" si="23">SUM(C72:C75)</f>
        <v>0</v>
      </c>
      <c r="D71" s="45">
        <f t="shared" si="23"/>
        <v>0</v>
      </c>
      <c r="E71" s="45">
        <f t="shared" si="23"/>
        <v>0</v>
      </c>
      <c r="F71" s="45">
        <f t="shared" si="23"/>
        <v>0</v>
      </c>
      <c r="G71" s="45">
        <f t="shared" si="23"/>
        <v>0</v>
      </c>
    </row>
    <row r="72" spans="1:7" x14ac:dyDescent="0.25">
      <c r="A72" s="78" t="s">
        <v>433</v>
      </c>
      <c r="B72" s="45">
        <v>0</v>
      </c>
      <c r="C72" s="45">
        <v>0</v>
      </c>
      <c r="D72" s="45">
        <f t="shared" ref="D72:D75" si="24">B72+C72</f>
        <v>0</v>
      </c>
      <c r="E72" s="45">
        <v>0</v>
      </c>
      <c r="F72" s="45">
        <v>0</v>
      </c>
      <c r="G72" s="45">
        <f t="shared" ref="G72:G75" si="25">D72-E72</f>
        <v>0</v>
      </c>
    </row>
    <row r="73" spans="1:7" ht="30" x14ac:dyDescent="0.25">
      <c r="A73" s="78" t="s">
        <v>434</v>
      </c>
      <c r="B73" s="45">
        <v>0</v>
      </c>
      <c r="C73" s="45">
        <v>0</v>
      </c>
      <c r="D73" s="45">
        <f t="shared" si="24"/>
        <v>0</v>
      </c>
      <c r="E73" s="45">
        <v>0</v>
      </c>
      <c r="F73" s="45">
        <v>0</v>
      </c>
      <c r="G73" s="45">
        <f t="shared" si="25"/>
        <v>0</v>
      </c>
    </row>
    <row r="74" spans="1:7" x14ac:dyDescent="0.25">
      <c r="A74" s="78" t="s">
        <v>435</v>
      </c>
      <c r="B74" s="45">
        <v>0</v>
      </c>
      <c r="C74" s="45">
        <v>0</v>
      </c>
      <c r="D74" s="45">
        <f t="shared" si="24"/>
        <v>0</v>
      </c>
      <c r="E74" s="45">
        <v>0</v>
      </c>
      <c r="F74" s="45">
        <v>0</v>
      </c>
      <c r="G74" s="45">
        <f t="shared" si="25"/>
        <v>0</v>
      </c>
    </row>
    <row r="75" spans="1:7" x14ac:dyDescent="0.25">
      <c r="A75" s="78" t="s">
        <v>436</v>
      </c>
      <c r="B75" s="45">
        <v>0</v>
      </c>
      <c r="C75" s="45">
        <v>0</v>
      </c>
      <c r="D75" s="45">
        <f t="shared" si="24"/>
        <v>0</v>
      </c>
      <c r="E75" s="45">
        <v>0</v>
      </c>
      <c r="F75" s="45">
        <v>0</v>
      </c>
      <c r="G75" s="45">
        <f t="shared" si="25"/>
        <v>0</v>
      </c>
    </row>
    <row r="76" spans="1:7" x14ac:dyDescent="0.25">
      <c r="A76" s="43"/>
      <c r="B76" s="47"/>
      <c r="C76" s="47"/>
      <c r="D76" s="47"/>
      <c r="E76" s="47"/>
      <c r="F76" s="47"/>
      <c r="G76" s="47"/>
    </row>
    <row r="77" spans="1:7" x14ac:dyDescent="0.25">
      <c r="A77" s="3" t="s">
        <v>386</v>
      </c>
      <c r="B77" s="4">
        <f>B9+B43</f>
        <v>126481000</v>
      </c>
      <c r="C77" s="4">
        <f t="shared" ref="C77:G77" si="26">C9+C43</f>
        <v>24622528.169999998</v>
      </c>
      <c r="D77" s="4">
        <f t="shared" si="26"/>
        <v>151103528.17000002</v>
      </c>
      <c r="E77" s="4">
        <f t="shared" si="26"/>
        <v>124600422.21000001</v>
      </c>
      <c r="F77" s="4">
        <f t="shared" si="26"/>
        <v>119709206.98999999</v>
      </c>
      <c r="G77" s="4">
        <f t="shared" si="26"/>
        <v>26503105.960000001</v>
      </c>
    </row>
    <row r="78" spans="1:7" x14ac:dyDescent="0.25">
      <c r="A78" s="53"/>
      <c r="B78" s="80"/>
      <c r="C78" s="80"/>
      <c r="D78" s="80"/>
      <c r="E78" s="80"/>
      <c r="F78" s="80"/>
      <c r="G78" s="8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4" t="s">
        <v>438</v>
      </c>
      <c r="B1" s="160"/>
      <c r="C1" s="160"/>
      <c r="D1" s="160"/>
      <c r="E1" s="160"/>
      <c r="F1" s="160"/>
      <c r="G1" s="161"/>
    </row>
    <row r="2" spans="1:7" x14ac:dyDescent="0.25">
      <c r="A2" s="108" t="str">
        <f>'Formato 1'!A2</f>
        <v xml:space="preserve"> Sistema Municipal de Agua Potable, Alcantarillado y Saneamiento de Dolores Hidalgo (SIMAPAS)</v>
      </c>
      <c r="B2" s="109"/>
      <c r="C2" s="109"/>
      <c r="D2" s="109"/>
      <c r="E2" s="109"/>
      <c r="F2" s="109"/>
      <c r="G2" s="110"/>
    </row>
    <row r="3" spans="1:7" x14ac:dyDescent="0.25">
      <c r="A3" s="111" t="s">
        <v>303</v>
      </c>
      <c r="B3" s="112"/>
      <c r="C3" s="112"/>
      <c r="D3" s="112"/>
      <c r="E3" s="112"/>
      <c r="F3" s="112"/>
      <c r="G3" s="113"/>
    </row>
    <row r="4" spans="1:7" x14ac:dyDescent="0.25">
      <c r="A4" s="111" t="s">
        <v>439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Marzo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169" t="s">
        <v>440</v>
      </c>
      <c r="B7" s="172" t="s">
        <v>305</v>
      </c>
      <c r="C7" s="172"/>
      <c r="D7" s="172"/>
      <c r="E7" s="172"/>
      <c r="F7" s="172"/>
      <c r="G7" s="172" t="s">
        <v>306</v>
      </c>
    </row>
    <row r="8" spans="1:7" ht="30" x14ac:dyDescent="0.25">
      <c r="A8" s="170"/>
      <c r="B8" s="7" t="s">
        <v>307</v>
      </c>
      <c r="C8" s="33" t="s">
        <v>403</v>
      </c>
      <c r="D8" s="33" t="s">
        <v>238</v>
      </c>
      <c r="E8" s="33" t="s">
        <v>193</v>
      </c>
      <c r="F8" s="33" t="s">
        <v>210</v>
      </c>
      <c r="G8" s="182"/>
    </row>
    <row r="9" spans="1:7" ht="15.75" customHeight="1" x14ac:dyDescent="0.25">
      <c r="A9" s="26" t="s">
        <v>441</v>
      </c>
      <c r="B9" s="117">
        <v>56532557</v>
      </c>
      <c r="C9" s="117">
        <v>2537715.12</v>
      </c>
      <c r="D9" s="117">
        <v>59070272.119999997</v>
      </c>
      <c r="E9" s="117">
        <v>52873988.590000004</v>
      </c>
      <c r="F9" s="117">
        <v>51850548.189999998</v>
      </c>
      <c r="G9" s="117">
        <v>6196283.5299999937</v>
      </c>
    </row>
    <row r="10" spans="1:7" x14ac:dyDescent="0.25">
      <c r="A10" s="56" t="s">
        <v>442</v>
      </c>
      <c r="B10" s="73">
        <v>56532557</v>
      </c>
      <c r="C10" s="73">
        <v>2537715.12</v>
      </c>
      <c r="D10" s="73">
        <v>59070272.119999997</v>
      </c>
      <c r="E10" s="73">
        <v>52873988.590000004</v>
      </c>
      <c r="F10" s="73">
        <v>51850548.189999998</v>
      </c>
      <c r="G10" s="74">
        <v>6196283.5299999937</v>
      </c>
    </row>
    <row r="11" spans="1:7" ht="15.75" customHeight="1" x14ac:dyDescent="0.25">
      <c r="A11" s="56" t="s">
        <v>443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6" t="s">
        <v>444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75" t="s">
        <v>445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75" t="s">
        <v>446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6" t="s">
        <v>447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ht="30" x14ac:dyDescent="0.25">
      <c r="A16" s="57" t="s">
        <v>448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75" t="s">
        <v>449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75" t="s">
        <v>450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6" t="s">
        <v>451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43"/>
      <c r="B20" s="76"/>
      <c r="C20" s="76"/>
      <c r="D20" s="76"/>
      <c r="E20" s="76"/>
      <c r="F20" s="76"/>
      <c r="G20" s="76"/>
    </row>
    <row r="21" spans="1:7" x14ac:dyDescent="0.25">
      <c r="A21" s="34" t="s">
        <v>452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56" t="s">
        <v>442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4">
        <v>0</v>
      </c>
    </row>
    <row r="23" spans="1:7" x14ac:dyDescent="0.25">
      <c r="A23" s="56" t="s">
        <v>443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56" t="s">
        <v>444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75" t="s">
        <v>445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75" t="s">
        <v>446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56" t="s">
        <v>447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ht="30" x14ac:dyDescent="0.25">
      <c r="A28" s="57" t="s">
        <v>448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75" t="s">
        <v>449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75" t="s">
        <v>450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 x14ac:dyDescent="0.25">
      <c r="A31" s="56" t="s">
        <v>451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43"/>
      <c r="B32" s="76"/>
      <c r="C32" s="76"/>
      <c r="D32" s="76"/>
      <c r="E32" s="76"/>
      <c r="F32" s="76"/>
      <c r="G32" s="76"/>
    </row>
    <row r="33" spans="1:7" ht="14.45" customHeight="1" x14ac:dyDescent="0.25">
      <c r="A33" s="3" t="s">
        <v>453</v>
      </c>
      <c r="B33" s="117">
        <v>56532557</v>
      </c>
      <c r="C33" s="117">
        <v>2537715.12</v>
      </c>
      <c r="D33" s="117">
        <v>59070272.119999997</v>
      </c>
      <c r="E33" s="117">
        <v>52873988.590000004</v>
      </c>
      <c r="F33" s="117">
        <v>51850548.189999998</v>
      </c>
      <c r="G33" s="117">
        <v>6196283.5299999937</v>
      </c>
    </row>
    <row r="34" spans="1:7" ht="14.45" customHeight="1" x14ac:dyDescent="0.25">
      <c r="A34" s="53"/>
      <c r="B34" s="77"/>
      <c r="C34" s="77"/>
      <c r="D34" s="77"/>
      <c r="E34" s="77"/>
      <c r="F34" s="77"/>
      <c r="G34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Margarita Rangel Mellado</cp:lastModifiedBy>
  <cp:revision/>
  <dcterms:created xsi:type="dcterms:W3CDTF">2023-03-16T22:14:51Z</dcterms:created>
  <dcterms:modified xsi:type="dcterms:W3CDTF">2025-02-25T01:58:00Z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