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19200" windowHeight="6315" tabRatio="863" firstSheet="1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19" i="62"/>
  <c r="C119" i="62"/>
  <c r="D117" i="62"/>
  <c r="C117" i="62"/>
  <c r="D111" i="62"/>
  <c r="C111" i="62"/>
  <c r="D108" i="62"/>
  <c r="C108" i="62"/>
  <c r="A4" i="65" l="1"/>
  <c r="D38" i="62"/>
  <c r="C38" i="62"/>
  <c r="D121" i="62" l="1"/>
  <c r="D107" i="62" s="1"/>
  <c r="C121" i="62"/>
  <c r="C107" i="62" s="1"/>
  <c r="C167" i="59"/>
  <c r="E167" i="59" s="1"/>
  <c r="C159" i="59"/>
  <c r="C155" i="59"/>
  <c r="E155" i="59" s="1"/>
  <c r="C144" i="59"/>
  <c r="C49" i="65" l="1"/>
  <c r="C40" i="65"/>
  <c r="D104" i="62" l="1"/>
  <c r="D103" i="62" s="1"/>
  <c r="C104" i="62"/>
  <c r="C103" i="62" s="1"/>
  <c r="D21" i="62" l="1"/>
  <c r="C21" i="62"/>
  <c r="D129" i="62" l="1"/>
  <c r="D106" i="62" s="1"/>
  <c r="C129" i="62"/>
  <c r="C106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39" i="62" s="1"/>
  <c r="C94" i="60"/>
  <c r="E94" i="60" s="1"/>
  <c r="C69" i="60"/>
  <c r="C139" i="62" l="1"/>
  <c r="E48" i="62" s="1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s="1"/>
  <c r="F76" i="59" l="1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<sst xmlns="http://schemas.openxmlformats.org/spreadsheetml/2006/main" count="854" uniqueCount="598">
  <si>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</si>
  <si>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</si>
  <si>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</si>
  <si>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</si>
  <si>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</si>
  <si>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</si>
  <si>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</si>
  <si>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</si>
  <si>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</si>
  <si>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</si>
  <si>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</si>
  <si>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</si>
  <si>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</si>
  <si>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</si>
  <si>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</si>
  <si>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</si>
  <si>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</si>
  <si>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</si>
  <si>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</si>
  <si>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</si>
  <si>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</si>
  <si>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</si>
  <si>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</si>
  <si>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</si>
  <si>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</si>
  <si>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</si>
  <si>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</si>
  <si>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</si>
  <si>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</si>
  <si>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</si>
  <si>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</si>
  <si>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</si>
  <si>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</si>
  <si>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</si>
  <si>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</si>
  <si>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</si>
  <si>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</si>
  <si>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</si>
  <si>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</si>
  <si>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</si>
  <si>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</si>
  <si>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</si>
  <si>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</si>
  <si>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</si>
  <si>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</si>
  <si>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</si>
  <si>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</si>
  <si>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</si>
  <si>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</si>
  <si>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</si>
  <si>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</si>
  <si>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</si>
  <si>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</si>
  <si>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</si>
  <si>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</si>
  <si>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</si>
  <si>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</si>
  <si>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</si>
  <si>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</si>
  <si>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</si>
  <si>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</si>
  <si>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</si>
  <si>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</si>
  <si>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</si>
  <si>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</si>
  <si>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</si>
  <si>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</si>
  <si>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</si>
  <si>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</si>
  <si>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</si>
  <si>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</si>
  <si>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</si>
  <si>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</si>
  <si>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</si>
  <si>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</si>
  <si>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</si>
  <si>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</si>
  <si>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</si>
  <si>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</si>
  <si>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</si>
  <si>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</si>
  <si>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</si>
  <si>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</si>
  <si>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</si>
  <si>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</si>
  <si>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</si>
  <si>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</si>
  <si>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</si>
  <si>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</si>
  <si>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</si>
  <si>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</si>
  <si>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</si>
  <si>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</si>
  <si>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</si>
  <si>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</si>
  <si>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</si>
  <si>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</si>
  <si>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</si>
  <si>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</si>
  <si>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</si>
  <si>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</si>
  <si>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</si>
  <si>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</si>
  <si>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</si>
  <si>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</si>
  <si>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</si>
  <si>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</si>
  <si>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</si>
  <si>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</si>
  <si>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</si>
  <si>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</si>
  <si>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</si>
  <si>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</si>
  <si>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</si>
  <si>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</si>
  <si>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</si>
  <si>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</si>
  <si>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</si>
  <si>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</si>
  <si>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</si>
  <si>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</si>
  <si>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</si>
  <si>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</si>
  <si>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</si>
  <si>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</si>
  <si>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</si>
  <si>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</si>
  <si>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</si>
  <si>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</si>
  <si>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</si>
  <si>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</si>
  <si>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</si>
  <si>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</si>
  <si>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</si>
  <si>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</si>
  <si>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</si>
  <si>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</si>
  <si>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</si>
  <si>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</si>
  <si>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</si>
  <si>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</si>
  <si>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</si>
  <si>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</si>
  <si>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</si>
  <si>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</si>
  <si>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</si>
  <si>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</si>
  <si>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</si>
  <si>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</si>
  <si>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</si>
  <si>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</si>
  <si>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</si>
  <si>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</si>
  <si>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</si>
  <si>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</si>
  <si>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</si>
  <si>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</si>
  <si>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</si>
  <si>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</si>
  <si>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</si>
  <si>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</si>
  <si>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</si>
  <si>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</si>
  <si>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</si>
  <si>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</si>
  <si>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</si>
  <si>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</si>
  <si>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</si>
  <si>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</si>
  <si>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</si>
  <si>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</si>
  <si>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</si>
  <si>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</si>
  <si>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</si>
  <si>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</si>
  <si>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</si>
  <si>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</si>
  <si>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</si>
  <si>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</si>
  <si>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</si>
  <si>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</si>
  <si>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</si>
  <si>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</si>
  <si>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</si>
  <si>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</si>
  <si>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</si>
  <si>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</si>
  <si>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</si>
  <si>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</si>
  <si>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</si>
  <si>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</si>
  <si>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</si>
  <si>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</si>
  <si>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</si>
  <si>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</si>
  <si>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</si>
  <si>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</si>
  <si>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</si>
  <si>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</si>
  <si>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</si>
  <si>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</si>
  <si>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</si>
  <si>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</si>
  <si>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</si>
  <si>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</si>
  <si>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</si>
  <si>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</si>
  <si>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</si>
  <si>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</si>
  <si>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</si>
  <si>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</si>
  <si>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</si>
  <si>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</si>
  <si>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</si>
  <si>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</si>
  <si>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</si>
  <si>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</si>
  <si>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</si>
  <si>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</si>
  <si>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</si>
  <si>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</si>
  <si>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</si>
  <si>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</si>
  <si>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</si>
  <si>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</si>
  <si>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</si>
  <si>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</si>
  <si>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</si>
  <si>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</si>
  <si>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</si>
  <si>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</si>
  <si>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</si>
  <si>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</si>
  <si>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</si>
  <si>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</si>
  <si>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</si>
  <si>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</si>
  <si>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</si>
  <si>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</si>
  <si>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</si>
  <si>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</si>
  <si>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</si>
  <si>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</si>
  <si>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</si>
  <si>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</si>
  <si>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</si>
  <si>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</si>
  <si>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</si>
  <si>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</si>
  <si>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</si>
  <si>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</si>
  <si>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</si>
  <si>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</si>
  <si>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</si>
  <si>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</si>
  <si>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</si>
  <si>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</si>
  <si>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</si>
  <si>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</si>
  <si>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</si>
  <si>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</si>
  <si>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</si>
  <si>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</si>
  <si>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</si>
  <si>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</si>
  <si>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</si>
  <si>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</si>
  <si>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</si>
  <si>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</si>
  <si>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</si>
  <si>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</si>
  <si>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</si>
  <si>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</si>
  <si>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</si>
  <si>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</si>
  <si>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</si>
  <si>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</si>
  <si>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</si>
  <si>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</si>
  <si>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</si>
  <si>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</si>
  <si>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</si>
  <si>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</si>
  <si>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</si>
  <si>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</si>
  <si>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</si>
  <si>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</si>
  <si>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</si>
  <si>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</si>
  <si>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</si>
  <si>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</si>
  <si>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</si>
  <si>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</si>
  <si>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</si>
  <si>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</si>
  <si>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</si>
  <si>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</si>
  <si>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</si>
  <si>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</si>
  <si>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</si>
  <si>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</si>
  <si>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</si>
  <si>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</si>
  <si>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</si>
  <si>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</si>
  <si>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</si>
  <si>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</si>
  <si>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</si>
  <si>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</si>
  <si>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</si>
  <si>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</si>
  <si>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</si>
  <si>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</si>
  <si>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</si>
  <si>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</si>
  <si>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</si>
  <si>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</si>
  <si>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</si>
  <si>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</si>
  <si>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</si>
  <si>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</si>
  <si>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</si>
  <si>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</si>
  <si>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</si>
  <si>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</si>
  <si>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</si>
  <si>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</si>
  <si>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</si>
  <si>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</si>
  <si>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</si>
  <si>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</si>
  <si>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</si>
  <si>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</si>
  <si>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</si>
  <si>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</si>
  <si>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</si>
  <si>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</si>
  <si>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</si>
  <si>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</si>
  <si>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</si>
  <si>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</si>
  <si>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</si>
  <si>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</si>
  <si>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</si>
  <si>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</si>
  <si>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</si>
  <si>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</si>
  <si>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</si>
  <si>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</si>
  <si>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</si>
  <si>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</si>
  <si>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</si>
  <si>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</si>
  <si>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</si>
  <si>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</si>
  <si>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</si>
  <si>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</si>
  <si>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</si>
  <si>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</si>
  <si>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</si>
  <si>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</si>
  <si>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</si>
  <si>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</si>
  <si>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</si>
  <si>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</si>
  <si>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</si>
  <si>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</si>
  <si>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</si>
  <si>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</si>
  <si>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</si>
  <si>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</si>
  <si>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</si>
  <si>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</si>
  <si>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</si>
  <si>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</si>
  <si>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</si>
  <si>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</si>
  <si>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</si>
  <si>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</si>
  <si>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</si>
  <si>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</si>
  <si>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</si>
  <si>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</si>
  <si>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</si>
  <si>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</si>
  <si>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</si>
  <si>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</si>
  <si>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</si>
  <si>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</si>
  <si>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</si>
  <si>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</si>
  <si>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</si>
  <si>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</si>
  <si>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</si>
  <si>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</si>
  <si>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</si>
  <si>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</si>
  <si>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</si>
  <si>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</si>
  <si>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</si>
  <si>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</si>
  <si>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</si>
  <si>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</si>
  <si>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</si>
  <si>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</si>
  <si>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</si>
  <si>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</si>
  <si>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</si>
  <si>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</si>
  <si>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</si>
  <si>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</si>
  <si>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</si>
  <si>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</si>
  <si>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</si>
  <si>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</si>
  <si>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</si>
  <si>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</si>
  <si>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</si>
  <si>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</si>
  <si>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</si>
  <si>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</si>
  <si>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</si>
  <si>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</si>
  <si>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</si>
  <si>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</si>
  <si>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</si>
  <si>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</si>
  <si>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</si>
  <si>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</si>
  <si>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</si>
  <si>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</si>
  <si>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</si>
  <si>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</si>
  <si>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</si>
  <si>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</si>
  <si>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</si>
  <si>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</si>
  <si>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</si>
  <si>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</si>
  <si>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</si>
  <si>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</si>
  <si>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</si>
  <si>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</si>
  <si>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</si>
  <si>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</si>
  <si>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</si>
  <si>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</si>
  <si>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</si>
  <si>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</si>
  <si>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</si>
  <si>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</si>
  <si>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</si>
  <si>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</si>
  <si>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</si>
  <si>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</si>
  <si>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</si>
  <si>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</si>
  <si>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</si>
  <si>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</si>
  <si>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</si>
  <si>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</si>
  <si>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</si>
  <si>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</si>
  <si>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</si>
  <si>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</si>
  <si>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</si>
  <si>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</si>
  <si>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</si>
  <si>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</si>
  <si>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</si>
  <si>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</si>
  <si>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</si>
  <si>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</si>
  <si>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</si>
  <si>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</si>
  <si>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</si>
  <si>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</si>
  <si>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</si>
  <si>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</si>
  <si>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</si>
  <si>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</si>
  <si>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</si>
  <si>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</si>
  <si>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</si>
  <si>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</si>
  <si>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</si>
  <si>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</si>
  <si>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</si>
  <si>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</si>
  <si>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</si>
  <si>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</si>
  <si>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</si>
  <si>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</si>
  <si>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</si>
  <si>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</si>
  <si>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</si>
  <si>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</si>
  <si>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</si>
  <si>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</si>
  <si>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</si>
  <si>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</si>
  <si>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</si>
  <si>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</si>
  <si>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</si>
  <si>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</si>
  <si>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</si>
  <si>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</si>
  <si>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</si>
  <si>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</si>
  <si>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</si>
  <si>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</si>
  <si>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</si>
  <si>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</si>
  <si>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</si>
  <si>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</si>
  <si>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</si>
  <si>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</si>
  <si>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</si>
  <si>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</si>
  <si>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</si>
  <si>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</si>
  <si>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</si>
  <si>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</si>
  <si>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</si>
  <si>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</si>
  <si>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</si>
  <si>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</si>
  <si>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</si>
  <si>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</si>
  <si>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</si>
  <si>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</si>
  <si>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</si>
  <si>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</si>
  <si>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</si>
  <si>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</si>
  <si>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</si>
  <si>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</si>
  <si>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</si>
  <si>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</si>
  <si>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</si>
  <si>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</si>
  <si>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</si>
  <si>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</si>
  <si>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</si>
  <si>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</si>
  <si>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</si>
  <si>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</si>
  <si>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</si>
  <si>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</si>
  <si>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</si>
  <si>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</si>
  <si>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</si>
  <si>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</si>
  <si>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</si>
  <si>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</si>
  <si>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</si>
  <si>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</si>
  <si>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</si>
  <si>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</si>
  <si>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</si>
  <si>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</si>
  <si>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</si>
  <si>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</si>
  <si>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</si>
  <si>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</si>
  <si>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</si>
  <si>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</si>
  <si>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</si>
  <si>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</si>
  <si>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</si>
  <si>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</si>
  <si>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</si>
  <si>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</si>
  <si>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</si>
  <si>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</si>
  <si>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</si>
  <si>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</si>
  <si>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</si>
  <si>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</si>
  <si>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</si>
  <si>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</si>
  <si>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</si>
  <si>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</si>
  <si>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</si>
  <si>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</si>
  <si>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</si>
  <si>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</si>
  <si>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</si>
  <si>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</si>
  <si>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</si>
  <si>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</si>
  <si>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</si>
  <si>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</si>
  <si>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</si>
  <si>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</si>
  <si>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</si>
  <si>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Municipal de Agua Potable, Alcantarillado y Saneamiento de Dolores Hidalgo (SIMAPAS)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</si>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</sst>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1" sqref="D11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596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597</v>
      </c>
      <c r="B3" s="167"/>
      <c r="C3" s="10" t="s">
        <v>497</v>
      </c>
      <c r="D3" s="107">
        <v>3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551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579</v>
      </c>
    </row>
    <row r="26" spans="1:2" x14ac:dyDescent="0.2">
      <c r="A26" s="35" t="s">
        <v>581</v>
      </c>
      <c r="B26" s="36" t="s">
        <v>582</v>
      </c>
    </row>
    <row r="27" spans="1:2" x14ac:dyDescent="0.2">
      <c r="A27" s="35" t="s">
        <v>580</v>
      </c>
      <c r="B27" s="36" t="s">
        <v>583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587</v>
      </c>
    </row>
    <row r="31" spans="1:2" x14ac:dyDescent="0.2">
      <c r="A31" s="35" t="s">
        <v>27</v>
      </c>
      <c r="B31" s="36" t="s">
        <v>588</v>
      </c>
    </row>
    <row r="32" spans="1:2" x14ac:dyDescent="0.2">
      <c r="A32" s="35" t="s">
        <v>38</v>
      </c>
      <c r="B32" s="36" t="s">
        <v>589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549</v>
      </c>
    </row>
    <row r="42" spans="1:2" x14ac:dyDescent="0.2">
      <c r="A42" s="4"/>
      <c r="B42" s="36" t="s">
        <v>550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596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597</v>
      </c>
      <c r="B3" s="165"/>
      <c r="C3" s="165"/>
      <c r="D3" s="10" t="s">
        <v>500</v>
      </c>
      <c r="E3" s="18">
        <v>3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553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591</v>
      </c>
    </row>
    <row r="9" spans="1:5" x14ac:dyDescent="0.2">
      <c r="A9" s="109">
        <v>4000</v>
      </c>
      <c r="B9" s="108" t="s">
        <v>551</v>
      </c>
      <c r="C9" s="141">
        <f>SUM(C10+C57+C69)</f>
        <v>107094846.26000001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100181849.12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100181849.12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100181849.12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4196251.78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4196251.78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4196251.78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2716745.36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2716745.36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2716745.36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552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591</v>
      </c>
    </row>
    <row r="94" spans="1:5" x14ac:dyDescent="0.2">
      <c r="A94" s="111">
        <v>5000</v>
      </c>
      <c r="B94" s="108" t="s">
        <v>277</v>
      </c>
      <c r="C94" s="141">
        <f>C95+C123+C156+C166+C181+C210</f>
        <v>76922861.359999999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69350486.769999996</v>
      </c>
      <c r="D95" s="112">
        <f>C95/$C$94</f>
        <v>0.90155885446640904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36922811.780000001</v>
      </c>
      <c r="D96" s="112">
        <f t="shared" ref="D96:D159" si="0">C96/$C$94</f>
        <v>0.47999789824771022</v>
      </c>
      <c r="E96" s="41"/>
    </row>
    <row r="97" spans="1:5" x14ac:dyDescent="0.2">
      <c r="A97" s="43">
        <v>5111</v>
      </c>
      <c r="B97" s="41" t="s">
        <v>280</v>
      </c>
      <c r="C97" s="142">
        <v>22644020.050000001</v>
      </c>
      <c r="D97" s="44">
        <f t="shared" si="0"/>
        <v>0.29437308557758518</v>
      </c>
      <c r="E97" s="41"/>
    </row>
    <row r="98" spans="1:5" x14ac:dyDescent="0.2">
      <c r="A98" s="43">
        <v>5112</v>
      </c>
      <c r="B98" s="41" t="s">
        <v>281</v>
      </c>
      <c r="C98" s="142">
        <v>690831.91</v>
      </c>
      <c r="D98" s="44">
        <f t="shared" si="0"/>
        <v>8.9808399971875418E-3</v>
      </c>
      <c r="E98" s="41"/>
    </row>
    <row r="99" spans="1:5" x14ac:dyDescent="0.2">
      <c r="A99" s="43">
        <v>5113</v>
      </c>
      <c r="B99" s="41" t="s">
        <v>282</v>
      </c>
      <c r="C99" s="142">
        <v>2118067.08</v>
      </c>
      <c r="D99" s="44">
        <f t="shared" si="0"/>
        <v>2.7534949201738847E-2</v>
      </c>
      <c r="E99" s="41"/>
    </row>
    <row r="100" spans="1:5" x14ac:dyDescent="0.2">
      <c r="A100" s="43">
        <v>5114</v>
      </c>
      <c r="B100" s="41" t="s">
        <v>283</v>
      </c>
      <c r="C100" s="142">
        <v>5956955.0499999998</v>
      </c>
      <c r="D100" s="44">
        <f t="shared" si="0"/>
        <v>7.744063266343372E-2</v>
      </c>
      <c r="E100" s="41"/>
    </row>
    <row r="101" spans="1:5" x14ac:dyDescent="0.2">
      <c r="A101" s="43">
        <v>5115</v>
      </c>
      <c r="B101" s="41" t="s">
        <v>284</v>
      </c>
      <c r="C101" s="142">
        <v>5231939.8099999996</v>
      </c>
      <c r="D101" s="44">
        <f t="shared" si="0"/>
        <v>6.8015408130938509E-2</v>
      </c>
      <c r="E101" s="41"/>
    </row>
    <row r="102" spans="1:5" x14ac:dyDescent="0.2">
      <c r="A102" s="43">
        <v>5116</v>
      </c>
      <c r="B102" s="41" t="s">
        <v>285</v>
      </c>
      <c r="C102" s="142">
        <v>280997.88</v>
      </c>
      <c r="D102" s="44">
        <f t="shared" si="0"/>
        <v>3.6529826768264152E-3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9855903.0500000007</v>
      </c>
      <c r="D103" s="112">
        <f t="shared" si="0"/>
        <v>0.12812709870313124</v>
      </c>
      <c r="E103" s="41"/>
    </row>
    <row r="104" spans="1:5" x14ac:dyDescent="0.2">
      <c r="A104" s="43">
        <v>5121</v>
      </c>
      <c r="B104" s="41" t="s">
        <v>287</v>
      </c>
      <c r="C104" s="142">
        <v>836653.13</v>
      </c>
      <c r="D104" s="44">
        <f t="shared" si="0"/>
        <v>1.0876521169492804E-2</v>
      </c>
      <c r="E104" s="41"/>
    </row>
    <row r="105" spans="1:5" x14ac:dyDescent="0.2">
      <c r="A105" s="43">
        <v>5122</v>
      </c>
      <c r="B105" s="41" t="s">
        <v>288</v>
      </c>
      <c r="C105" s="142">
        <v>78725.289999999994</v>
      </c>
      <c r="D105" s="44">
        <f t="shared" si="0"/>
        <v>1.0234316379829477E-3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3455322.06</v>
      </c>
      <c r="D107" s="44">
        <f t="shared" si="0"/>
        <v>4.4919312658288246E-2</v>
      </c>
      <c r="E107" s="41"/>
    </row>
    <row r="108" spans="1:5" x14ac:dyDescent="0.2">
      <c r="A108" s="43">
        <v>5125</v>
      </c>
      <c r="B108" s="41" t="s">
        <v>291</v>
      </c>
      <c r="C108" s="142">
        <v>2937820.45</v>
      </c>
      <c r="D108" s="44">
        <f t="shared" si="0"/>
        <v>3.819177287556897E-2</v>
      </c>
      <c r="E108" s="41"/>
    </row>
    <row r="109" spans="1:5" x14ac:dyDescent="0.2">
      <c r="A109" s="43">
        <v>5126</v>
      </c>
      <c r="B109" s="41" t="s">
        <v>292</v>
      </c>
      <c r="C109" s="142">
        <v>1327289.3700000001</v>
      </c>
      <c r="D109" s="44">
        <f t="shared" si="0"/>
        <v>1.7254810163499619E-2</v>
      </c>
      <c r="E109" s="41"/>
    </row>
    <row r="110" spans="1:5" x14ac:dyDescent="0.2">
      <c r="A110" s="43">
        <v>5127</v>
      </c>
      <c r="B110" s="41" t="s">
        <v>293</v>
      </c>
      <c r="C110" s="142">
        <v>270788.63</v>
      </c>
      <c r="D110" s="44">
        <f t="shared" si="0"/>
        <v>3.5202620549007616E-3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949304.12</v>
      </c>
      <c r="D112" s="44">
        <f t="shared" si="0"/>
        <v>1.2340988143397895E-2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22571771.939999998</v>
      </c>
      <c r="D113" s="112">
        <f t="shared" si="0"/>
        <v>0.29343385751556755</v>
      </c>
      <c r="E113" s="41"/>
    </row>
    <row r="114" spans="1:5" x14ac:dyDescent="0.2">
      <c r="A114" s="43">
        <v>5131</v>
      </c>
      <c r="B114" s="41" t="s">
        <v>297</v>
      </c>
      <c r="C114" s="142">
        <v>9941324.5299999993</v>
      </c>
      <c r="D114" s="44">
        <f t="shared" si="0"/>
        <v>0.12923758105505814</v>
      </c>
      <c r="E114" s="41"/>
    </row>
    <row r="115" spans="1:5" x14ac:dyDescent="0.2">
      <c r="A115" s="43">
        <v>5132</v>
      </c>
      <c r="B115" s="41" t="s">
        <v>298</v>
      </c>
      <c r="C115" s="142">
        <v>1189231.1499999999</v>
      </c>
      <c r="D115" s="44">
        <f t="shared" si="0"/>
        <v>1.5460048274002477E-2</v>
      </c>
      <c r="E115" s="41"/>
    </row>
    <row r="116" spans="1:5" x14ac:dyDescent="0.2">
      <c r="A116" s="43">
        <v>5133</v>
      </c>
      <c r="B116" s="41" t="s">
        <v>299</v>
      </c>
      <c r="C116" s="142">
        <v>2302431.06</v>
      </c>
      <c r="D116" s="44">
        <f t="shared" si="0"/>
        <v>2.993168765816696E-2</v>
      </c>
      <c r="E116" s="41"/>
    </row>
    <row r="117" spans="1:5" x14ac:dyDescent="0.2">
      <c r="A117" s="43">
        <v>5134</v>
      </c>
      <c r="B117" s="41" t="s">
        <v>300</v>
      </c>
      <c r="C117" s="142">
        <v>1064759.79</v>
      </c>
      <c r="D117" s="44">
        <f t="shared" si="0"/>
        <v>1.3841916059478212E-2</v>
      </c>
      <c r="E117" s="41"/>
    </row>
    <row r="118" spans="1:5" x14ac:dyDescent="0.2">
      <c r="A118" s="43">
        <v>5135</v>
      </c>
      <c r="B118" s="41" t="s">
        <v>301</v>
      </c>
      <c r="C118" s="142">
        <v>3951573.81</v>
      </c>
      <c r="D118" s="44">
        <f t="shared" si="0"/>
        <v>5.1370603486869566E-2</v>
      </c>
      <c r="E118" s="41"/>
    </row>
    <row r="119" spans="1:5" x14ac:dyDescent="0.2">
      <c r="A119" s="43">
        <v>5136</v>
      </c>
      <c r="B119" s="41" t="s">
        <v>302</v>
      </c>
      <c r="C119" s="142">
        <v>720986.7</v>
      </c>
      <c r="D119" s="44">
        <f t="shared" si="0"/>
        <v>9.3728533657344432E-3</v>
      </c>
      <c r="E119" s="41"/>
    </row>
    <row r="120" spans="1:5" x14ac:dyDescent="0.2">
      <c r="A120" s="43">
        <v>5137</v>
      </c>
      <c r="B120" s="41" t="s">
        <v>303</v>
      </c>
      <c r="C120" s="142">
        <v>33732.74</v>
      </c>
      <c r="D120" s="44">
        <f t="shared" si="0"/>
        <v>4.3852684889255917E-4</v>
      </c>
      <c r="E120" s="41"/>
    </row>
    <row r="121" spans="1:5" x14ac:dyDescent="0.2">
      <c r="A121" s="43">
        <v>5138</v>
      </c>
      <c r="B121" s="41" t="s">
        <v>304</v>
      </c>
      <c r="C121" s="142">
        <v>73144.009999999995</v>
      </c>
      <c r="D121" s="44">
        <f t="shared" si="0"/>
        <v>9.5087479465545449E-4</v>
      </c>
      <c r="E121" s="41"/>
    </row>
    <row r="122" spans="1:5" x14ac:dyDescent="0.2">
      <c r="A122" s="43">
        <v>5139</v>
      </c>
      <c r="B122" s="41" t="s">
        <v>305</v>
      </c>
      <c r="C122" s="142">
        <v>3294588.15</v>
      </c>
      <c r="D122" s="44">
        <f t="shared" si="0"/>
        <v>4.282976597270978E-2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6677153.1200000001</v>
      </c>
      <c r="D156" s="112">
        <f t="shared" si="0"/>
        <v>8.6803233810438168E-2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6677153.1200000001</v>
      </c>
      <c r="D163" s="112">
        <f t="shared" si="1"/>
        <v>8.6803233810438168E-2</v>
      </c>
      <c r="E163" s="41"/>
    </row>
    <row r="164" spans="1:5" x14ac:dyDescent="0.2">
      <c r="A164" s="43">
        <v>5331</v>
      </c>
      <c r="B164" s="41" t="s">
        <v>341</v>
      </c>
      <c r="C164" s="142">
        <v>6677153.1200000001</v>
      </c>
      <c r="D164" s="44">
        <f t="shared" si="1"/>
        <v>8.6803233810438168E-2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895221.47</v>
      </c>
      <c r="D181" s="112">
        <f t="shared" si="1"/>
        <v>1.163791172315278E-2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895221.47</v>
      </c>
      <c r="D182" s="112">
        <f t="shared" si="1"/>
        <v>1.163791172315278E-2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895221.47</v>
      </c>
      <c r="D190" s="44">
        <f t="shared" si="1"/>
        <v>1.163791172315278E-2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33" zoomScale="60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596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597</v>
      </c>
      <c r="B3" s="172"/>
      <c r="C3" s="172"/>
      <c r="D3" s="172"/>
      <c r="E3" s="172"/>
      <c r="F3" s="172"/>
      <c r="G3" s="10" t="s">
        <v>500</v>
      </c>
      <c r="H3" s="18">
        <v>3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198378.1</v>
      </c>
      <c r="D15" s="144">
        <v>1777942</v>
      </c>
      <c r="E15" s="144">
        <v>1810734.41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2527972.23</v>
      </c>
      <c r="D20" s="144">
        <v>2527972.23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268220.53000000003</v>
      </c>
      <c r="D21" s="144">
        <v>268220.53000000003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3943896.87</v>
      </c>
      <c r="D23" s="144">
        <v>3943896.87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0.01</v>
      </c>
      <c r="D24" s="144">
        <v>0.01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1969056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44">
        <v>1969056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554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555</v>
      </c>
      <c r="G55" s="15" t="s">
        <v>556</v>
      </c>
      <c r="H55" s="15" t="s">
        <v>100</v>
      </c>
      <c r="I55" s="15" t="s">
        <v>557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205259154.28999999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5748436.54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4932905.66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148217333.66999999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32469051.890000001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13891426.529999999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32357339.719999999</v>
      </c>
      <c r="D64" s="144">
        <f t="shared" ref="D64:E64" si="0">SUM(D65:D72)</f>
        <v>0</v>
      </c>
      <c r="E64" s="144">
        <f t="shared" si="0"/>
        <v>8619055.2999999989</v>
      </c>
    </row>
    <row r="65" spans="1:9" x14ac:dyDescent="0.2">
      <c r="A65" s="16">
        <v>1241</v>
      </c>
      <c r="B65" s="14" t="s">
        <v>158</v>
      </c>
      <c r="C65" s="144">
        <v>5105703.66</v>
      </c>
      <c r="D65" s="144">
        <v>0</v>
      </c>
      <c r="E65" s="144">
        <v>2968027.77</v>
      </c>
    </row>
    <row r="66" spans="1:9" x14ac:dyDescent="0.2">
      <c r="A66" s="16">
        <v>1242</v>
      </c>
      <c r="B66" s="14" t="s">
        <v>159</v>
      </c>
      <c r="C66" s="144">
        <v>50865.86</v>
      </c>
      <c r="D66" s="144">
        <v>0</v>
      </c>
      <c r="E66" s="144">
        <v>16631.009999999998</v>
      </c>
    </row>
    <row r="67" spans="1:9" x14ac:dyDescent="0.2">
      <c r="A67" s="16">
        <v>1243</v>
      </c>
      <c r="B67" s="14" t="s">
        <v>160</v>
      </c>
      <c r="C67" s="144">
        <v>703614.19</v>
      </c>
      <c r="D67" s="144">
        <v>0</v>
      </c>
      <c r="E67" s="144">
        <v>209441.78</v>
      </c>
    </row>
    <row r="68" spans="1:9" x14ac:dyDescent="0.2">
      <c r="A68" s="16">
        <v>1244</v>
      </c>
      <c r="B68" s="14" t="s">
        <v>161</v>
      </c>
      <c r="C68" s="144">
        <v>9844810.9499999993</v>
      </c>
      <c r="D68" s="144">
        <v>0</v>
      </c>
      <c r="E68" s="144">
        <v>2924187.82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16652345.060000001</v>
      </c>
      <c r="D70" s="144">
        <v>0</v>
      </c>
      <c r="E70" s="144">
        <v>2500766.92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558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6488541.3899999997</v>
      </c>
      <c r="D76" s="144">
        <f>SUM(D77:D81)</f>
        <v>0</v>
      </c>
      <c r="E76" s="144">
        <f>SUM(E77:E81)</f>
        <v>2787703.11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1485000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5003541.3899999997</v>
      </c>
      <c r="D80" s="144">
        <v>0</v>
      </c>
      <c r="E80" s="144">
        <v>2787703.11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559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578</v>
      </c>
    </row>
    <row r="110" spans="1:8" x14ac:dyDescent="0.2">
      <c r="A110" s="16">
        <v>2110</v>
      </c>
      <c r="B110" s="14" t="s">
        <v>189</v>
      </c>
      <c r="C110" s="144">
        <f>SUM(C111:C119)</f>
        <v>9096781.0199999996</v>
      </c>
      <c r="D110" s="144">
        <f>SUM(D111:D119)</f>
        <v>9096781.0199999996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-4159.84</v>
      </c>
      <c r="D111" s="144">
        <f>C111</f>
        <v>-4159.84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8350.91</v>
      </c>
      <c r="D112" s="144">
        <f t="shared" ref="D112:D119" si="1">C112</f>
        <v>8350.91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4711205.12</v>
      </c>
      <c r="D113" s="144">
        <f t="shared" si="1"/>
        <v>4711205.12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541733.97</v>
      </c>
      <c r="D117" s="144">
        <f t="shared" si="1"/>
        <v>541733.97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3839650.86</v>
      </c>
      <c r="D119" s="144">
        <f t="shared" si="1"/>
        <v>3839650.86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560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561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562</v>
      </c>
      <c r="C145" s="144">
        <v>0</v>
      </c>
    </row>
    <row r="146" spans="1:5" x14ac:dyDescent="0.2">
      <c r="A146" s="16">
        <v>2152</v>
      </c>
      <c r="B146" s="14" t="s">
        <v>563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564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565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566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567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568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569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570</v>
      </c>
      <c r="C160" s="146">
        <v>0</v>
      </c>
      <c r="D160" s="117"/>
    </row>
    <row r="161" spans="1:5" x14ac:dyDescent="0.2">
      <c r="A161" s="116">
        <v>2262</v>
      </c>
      <c r="B161" s="117" t="s">
        <v>571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572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573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574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575</v>
      </c>
      <c r="C167" s="146">
        <f>SUM(C168:C170)</f>
        <v>92270.39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576</v>
      </c>
      <c r="C168" s="146">
        <v>92270.39</v>
      </c>
      <c r="D168" s="117"/>
      <c r="E168" s="117"/>
    </row>
    <row r="169" spans="1:5" x14ac:dyDescent="0.2">
      <c r="A169" s="116">
        <v>2192</v>
      </c>
      <c r="B169" s="117" t="s">
        <v>577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596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597</v>
      </c>
      <c r="B3" s="173"/>
      <c r="C3" s="173"/>
      <c r="D3" s="20" t="s">
        <v>500</v>
      </c>
      <c r="E3" s="21">
        <v>3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29908497.940000001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1064540.94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30171984.899999999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230372444.41</v>
      </c>
    </row>
    <row r="17" spans="1:5" x14ac:dyDescent="0.2">
      <c r="A17" s="26">
        <v>3230</v>
      </c>
      <c r="B17" s="22" t="s">
        <v>389</v>
      </c>
      <c r="C17" s="147">
        <f>SUM(C18:C21)</f>
        <v>565789.65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565789.65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-353118.03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-353118.03</v>
      </c>
    </row>
    <row r="29" spans="1:5" x14ac:dyDescent="0.2">
      <c r="A29" s="26">
        <v>3253</v>
      </c>
      <c r="B29" s="22" t="s">
        <v>595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opLeftCell="A64" zoomScaleNormal="100" workbookViewId="0">
      <selection activeCell="I71" sqref="I71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596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597</v>
      </c>
      <c r="B3" s="173"/>
      <c r="C3" s="173"/>
      <c r="D3" s="20" t="s">
        <v>500</v>
      </c>
      <c r="E3" s="21">
        <v>3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584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59313390.490000002</v>
      </c>
      <c r="D10" s="147">
        <v>37442300.990000002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59313390.490000002</v>
      </c>
      <c r="D16" s="148">
        <f>SUM(D9:D15)</f>
        <v>37442300.990000002</v>
      </c>
    </row>
    <row r="19" spans="1:5" x14ac:dyDescent="0.2">
      <c r="A19" s="24" t="s">
        <v>585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163836.68</v>
      </c>
      <c r="D21" s="148">
        <f>SUM(D22:D28)</f>
        <v>9565388.6400000006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163836.68</v>
      </c>
      <c r="D26" s="147">
        <v>9565388.6400000006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4873514.1100000003</v>
      </c>
      <c r="D29" s="148">
        <f>SUM(D30:D37)</f>
        <v>8592912.5700000003</v>
      </c>
    </row>
    <row r="30" spans="1:5" x14ac:dyDescent="0.2">
      <c r="A30" s="26">
        <v>1241</v>
      </c>
      <c r="B30" s="22" t="s">
        <v>158</v>
      </c>
      <c r="C30" s="147">
        <v>379230.74</v>
      </c>
      <c r="D30" s="147">
        <v>829475.85</v>
      </c>
    </row>
    <row r="31" spans="1:5" x14ac:dyDescent="0.2">
      <c r="A31" s="26">
        <v>1242</v>
      </c>
      <c r="B31" s="22" t="s">
        <v>159</v>
      </c>
      <c r="C31" s="147">
        <v>25384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53476</v>
      </c>
      <c r="D32" s="147">
        <v>306502.17</v>
      </c>
    </row>
    <row r="33" spans="1:5" x14ac:dyDescent="0.2">
      <c r="A33" s="26">
        <v>1244</v>
      </c>
      <c r="B33" s="22" t="s">
        <v>161</v>
      </c>
      <c r="C33" s="147">
        <v>1161835.52</v>
      </c>
      <c r="D33" s="147">
        <v>3237489.82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3253587.85</v>
      </c>
      <c r="D35" s="147">
        <v>4219444.7300000004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5037350.79</v>
      </c>
      <c r="D44" s="148">
        <f>D21+D29+D38</f>
        <v>18158301.210000001</v>
      </c>
    </row>
    <row r="45" spans="1:5" x14ac:dyDescent="0.2">
      <c r="E45" s="136"/>
    </row>
    <row r="46" spans="1:5" x14ac:dyDescent="0.2">
      <c r="A46" s="24" t="s">
        <v>586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30171984.899999999</v>
      </c>
      <c r="D48" s="148">
        <v>17880904.02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895221.48</v>
      </c>
      <c r="D49" s="148">
        <f>D54+D66+D94+D97+D50</f>
        <v>8203776.0199999996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539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895221.47</v>
      </c>
      <c r="D66" s="148">
        <f>D67+D76+D79+D85</f>
        <v>4782099.45</v>
      </c>
    </row>
    <row r="67" spans="1:4" x14ac:dyDescent="0.2">
      <c r="A67" s="26">
        <v>5510</v>
      </c>
      <c r="B67" s="22" t="s">
        <v>358</v>
      </c>
      <c r="C67" s="147">
        <f>SUM(C68:C75)</f>
        <v>895221.47</v>
      </c>
      <c r="D67" s="147">
        <f>SUM(D68:D75)</f>
        <v>4782099.45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3953004.53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466559.34</v>
      </c>
    </row>
    <row r="75" spans="1:4" x14ac:dyDescent="0.2">
      <c r="A75" s="26">
        <v>5518</v>
      </c>
      <c r="B75" s="22" t="s">
        <v>41</v>
      </c>
      <c r="C75" s="147">
        <v>895221.47</v>
      </c>
      <c r="D75" s="147">
        <v>362535.58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0.01</v>
      </c>
      <c r="D97" s="148">
        <f>SUM(D98:D102)</f>
        <v>3421676.57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1023440.4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300162.98</v>
      </c>
    </row>
    <row r="100" spans="1:4" x14ac:dyDescent="0.2">
      <c r="A100" s="26">
        <v>2112</v>
      </c>
      <c r="B100" s="22" t="s">
        <v>525</v>
      </c>
      <c r="C100" s="147">
        <v>0.01</v>
      </c>
      <c r="D100" s="147">
        <v>2098073.19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98"/>
      <c r="B103" s="102" t="s">
        <v>540</v>
      </c>
      <c r="C103" s="151">
        <f>+C104</f>
        <v>0</v>
      </c>
      <c r="D103" s="151">
        <f>+D104</f>
        <v>0</v>
      </c>
    </row>
    <row r="104" spans="1:4" x14ac:dyDescent="0.2">
      <c r="A104" s="96">
        <v>1270</v>
      </c>
      <c r="B104" s="97" t="s">
        <v>173</v>
      </c>
      <c r="C104" s="154">
        <f>+C105</f>
        <v>0</v>
      </c>
      <c r="D104" s="154">
        <f>+D105</f>
        <v>0</v>
      </c>
    </row>
    <row r="105" spans="1:4" x14ac:dyDescent="0.2">
      <c r="A105" s="98">
        <v>1273</v>
      </c>
      <c r="B105" s="99" t="s">
        <v>541</v>
      </c>
      <c r="C105" s="155">
        <v>0</v>
      </c>
      <c r="D105" s="155">
        <v>0</v>
      </c>
    </row>
    <row r="106" spans="1:4" x14ac:dyDescent="0.2">
      <c r="A106" s="98"/>
      <c r="B106" s="102" t="s">
        <v>542</v>
      </c>
      <c r="C106" s="151">
        <f>+C107+C129</f>
        <v>255.19</v>
      </c>
      <c r="D106" s="151">
        <f>+D107+D129</f>
        <v>0</v>
      </c>
    </row>
    <row r="107" spans="1:4" x14ac:dyDescent="0.2">
      <c r="A107" s="96">
        <v>4300</v>
      </c>
      <c r="B107" s="100" t="s">
        <v>590</v>
      </c>
      <c r="C107" s="154">
        <f>C121+C108+C111+C117+C119</f>
        <v>0</v>
      </c>
      <c r="D107" s="156">
        <f>D121+D108+D111+D117+D119</f>
        <v>0</v>
      </c>
    </row>
    <row r="108" spans="1:4" x14ac:dyDescent="0.2">
      <c r="A108" s="96">
        <v>4310</v>
      </c>
      <c r="B108" s="100" t="s">
        <v>261</v>
      </c>
      <c r="C108" s="154">
        <f>SUM(C109:C110)</f>
        <v>0</v>
      </c>
      <c r="D108" s="154">
        <f>SUM(D109:D110)</f>
        <v>0</v>
      </c>
    </row>
    <row r="109" spans="1:4" x14ac:dyDescent="0.2">
      <c r="A109" s="98">
        <v>4311</v>
      </c>
      <c r="B109" s="101" t="s">
        <v>430</v>
      </c>
      <c r="C109" s="155">
        <v>0</v>
      </c>
      <c r="D109" s="157">
        <v>0</v>
      </c>
    </row>
    <row r="110" spans="1:4" x14ac:dyDescent="0.2">
      <c r="A110" s="98">
        <v>4319</v>
      </c>
      <c r="B110" s="101" t="s">
        <v>262</v>
      </c>
      <c r="C110" s="155">
        <v>0</v>
      </c>
      <c r="D110" s="157">
        <v>0</v>
      </c>
    </row>
    <row r="111" spans="1:4" x14ac:dyDescent="0.2">
      <c r="A111" s="96">
        <v>4320</v>
      </c>
      <c r="B111" s="100" t="s">
        <v>263</v>
      </c>
      <c r="C111" s="154">
        <f>SUM(C112:C116)</f>
        <v>0</v>
      </c>
      <c r="D111" s="154">
        <f>SUM(D112:D116)</f>
        <v>0</v>
      </c>
    </row>
    <row r="112" spans="1:4" x14ac:dyDescent="0.2">
      <c r="A112" s="98">
        <v>4321</v>
      </c>
      <c r="B112" s="101" t="s">
        <v>264</v>
      </c>
      <c r="C112" s="155">
        <v>0</v>
      </c>
      <c r="D112" s="157">
        <v>0</v>
      </c>
    </row>
    <row r="113" spans="1:4" x14ac:dyDescent="0.2">
      <c r="A113" s="98">
        <v>4322</v>
      </c>
      <c r="B113" s="101" t="s">
        <v>265</v>
      </c>
      <c r="C113" s="155">
        <v>0</v>
      </c>
      <c r="D113" s="157">
        <v>0</v>
      </c>
    </row>
    <row r="114" spans="1:4" x14ac:dyDescent="0.2">
      <c r="A114" s="98">
        <v>4323</v>
      </c>
      <c r="B114" s="101" t="s">
        <v>266</v>
      </c>
      <c r="C114" s="155">
        <v>0</v>
      </c>
      <c r="D114" s="157">
        <v>0</v>
      </c>
    </row>
    <row r="115" spans="1:4" x14ac:dyDescent="0.2">
      <c r="A115" s="98">
        <v>4324</v>
      </c>
      <c r="B115" s="101" t="s">
        <v>267</v>
      </c>
      <c r="C115" s="155">
        <v>0</v>
      </c>
      <c r="D115" s="157">
        <v>0</v>
      </c>
    </row>
    <row r="116" spans="1:4" x14ac:dyDescent="0.2">
      <c r="A116" s="98">
        <v>4325</v>
      </c>
      <c r="B116" s="101" t="s">
        <v>268</v>
      </c>
      <c r="C116" s="155">
        <v>0</v>
      </c>
      <c r="D116" s="157">
        <v>0</v>
      </c>
    </row>
    <row r="117" spans="1:4" x14ac:dyDescent="0.2">
      <c r="A117" s="96">
        <v>4330</v>
      </c>
      <c r="B117" s="100" t="s">
        <v>269</v>
      </c>
      <c r="C117" s="154">
        <f>C118</f>
        <v>0</v>
      </c>
      <c r="D117" s="154">
        <f>D118</f>
        <v>0</v>
      </c>
    </row>
    <row r="118" spans="1:4" x14ac:dyDescent="0.2">
      <c r="A118" s="98">
        <v>4331</v>
      </c>
      <c r="B118" s="101" t="s">
        <v>269</v>
      </c>
      <c r="C118" s="155">
        <v>0</v>
      </c>
      <c r="D118" s="157">
        <v>0</v>
      </c>
    </row>
    <row r="119" spans="1:4" x14ac:dyDescent="0.2">
      <c r="A119" s="96">
        <v>4340</v>
      </c>
      <c r="B119" s="100" t="s">
        <v>270</v>
      </c>
      <c r="C119" s="154">
        <f>C120</f>
        <v>0</v>
      </c>
      <c r="D119" s="154">
        <f>D120</f>
        <v>0</v>
      </c>
    </row>
    <row r="120" spans="1:4" x14ac:dyDescent="0.2">
      <c r="A120" s="98">
        <v>4341</v>
      </c>
      <c r="B120" s="101" t="s">
        <v>270</v>
      </c>
      <c r="C120" s="155">
        <v>0</v>
      </c>
      <c r="D120" s="157">
        <v>0</v>
      </c>
    </row>
    <row r="121" spans="1:4" x14ac:dyDescent="0.2">
      <c r="A121" s="123">
        <v>4390</v>
      </c>
      <c r="B121" s="124" t="s">
        <v>271</v>
      </c>
      <c r="C121" s="158">
        <f>SUM(C122:C128)</f>
        <v>0</v>
      </c>
      <c r="D121" s="158">
        <f>SUM(D122:D128)</f>
        <v>0</v>
      </c>
    </row>
    <row r="122" spans="1:4" x14ac:dyDescent="0.2">
      <c r="A122" s="79">
        <v>4392</v>
      </c>
      <c r="B122" s="122" t="s">
        <v>272</v>
      </c>
      <c r="C122" s="159">
        <v>0</v>
      </c>
      <c r="D122" s="159">
        <v>0</v>
      </c>
    </row>
    <row r="123" spans="1:4" x14ac:dyDescent="0.2">
      <c r="A123" s="79">
        <v>4393</v>
      </c>
      <c r="B123" s="122" t="s">
        <v>431</v>
      </c>
      <c r="C123" s="159">
        <v>0</v>
      </c>
      <c r="D123" s="159">
        <v>0</v>
      </c>
    </row>
    <row r="124" spans="1:4" x14ac:dyDescent="0.2">
      <c r="A124" s="79">
        <v>4394</v>
      </c>
      <c r="B124" s="122" t="s">
        <v>273</v>
      </c>
      <c r="C124" s="159">
        <v>0</v>
      </c>
      <c r="D124" s="159">
        <v>0</v>
      </c>
    </row>
    <row r="125" spans="1:4" x14ac:dyDescent="0.2">
      <c r="A125" s="79">
        <v>4395</v>
      </c>
      <c r="B125" s="122" t="s">
        <v>274</v>
      </c>
      <c r="C125" s="159">
        <v>0</v>
      </c>
      <c r="D125" s="159">
        <v>0</v>
      </c>
    </row>
    <row r="126" spans="1:4" x14ac:dyDescent="0.2">
      <c r="A126" s="79">
        <v>4396</v>
      </c>
      <c r="B126" s="122" t="s">
        <v>275</v>
      </c>
      <c r="C126" s="159">
        <v>0</v>
      </c>
      <c r="D126" s="159">
        <v>0</v>
      </c>
    </row>
    <row r="127" spans="1:4" x14ac:dyDescent="0.2">
      <c r="A127" s="79">
        <v>4397</v>
      </c>
      <c r="B127" s="122" t="s">
        <v>432</v>
      </c>
      <c r="C127" s="159">
        <v>0</v>
      </c>
      <c r="D127" s="159">
        <v>0</v>
      </c>
    </row>
    <row r="128" spans="1:4" x14ac:dyDescent="0.2">
      <c r="A128" s="98">
        <v>4399</v>
      </c>
      <c r="B128" s="101" t="s">
        <v>271</v>
      </c>
      <c r="C128" s="155">
        <v>0</v>
      </c>
      <c r="D128" s="155">
        <v>0</v>
      </c>
    </row>
    <row r="129" spans="1:4" x14ac:dyDescent="0.2">
      <c r="A129" s="33">
        <v>1120</v>
      </c>
      <c r="B129" s="85" t="s">
        <v>528</v>
      </c>
      <c r="C129" s="148">
        <f>SUM(C130:C138)</f>
        <v>255.19</v>
      </c>
      <c r="D129" s="148">
        <f>SUM(D130:D138)</f>
        <v>0</v>
      </c>
    </row>
    <row r="130" spans="1:4" x14ac:dyDescent="0.2">
      <c r="A130" s="26">
        <v>1124</v>
      </c>
      <c r="B130" s="86" t="s">
        <v>529</v>
      </c>
      <c r="C130" s="160">
        <v>0</v>
      </c>
      <c r="D130" s="147">
        <v>0</v>
      </c>
    </row>
    <row r="131" spans="1:4" x14ac:dyDescent="0.2">
      <c r="A131" s="26">
        <v>1124</v>
      </c>
      <c r="B131" s="86" t="s">
        <v>530</v>
      </c>
      <c r="C131" s="160">
        <v>0</v>
      </c>
      <c r="D131" s="147">
        <v>0</v>
      </c>
    </row>
    <row r="132" spans="1:4" x14ac:dyDescent="0.2">
      <c r="A132" s="26">
        <v>1124</v>
      </c>
      <c r="B132" s="86" t="s">
        <v>531</v>
      </c>
      <c r="C132" s="160">
        <v>0</v>
      </c>
      <c r="D132" s="147">
        <v>0</v>
      </c>
    </row>
    <row r="133" spans="1:4" x14ac:dyDescent="0.2">
      <c r="A133" s="26">
        <v>1124</v>
      </c>
      <c r="B133" s="86" t="s">
        <v>532</v>
      </c>
      <c r="C133" s="160">
        <v>0</v>
      </c>
      <c r="D133" s="147">
        <v>0</v>
      </c>
    </row>
    <row r="134" spans="1:4" x14ac:dyDescent="0.2">
      <c r="A134" s="26">
        <v>1124</v>
      </c>
      <c r="B134" s="86" t="s">
        <v>533</v>
      </c>
      <c r="C134" s="147">
        <v>0</v>
      </c>
      <c r="D134" s="147">
        <v>0</v>
      </c>
    </row>
    <row r="135" spans="1:4" x14ac:dyDescent="0.2">
      <c r="A135" s="26">
        <v>1124</v>
      </c>
      <c r="B135" s="86" t="s">
        <v>534</v>
      </c>
      <c r="C135" s="147">
        <v>0</v>
      </c>
      <c r="D135" s="147">
        <v>0</v>
      </c>
    </row>
    <row r="136" spans="1:4" x14ac:dyDescent="0.2">
      <c r="A136" s="26">
        <v>1122</v>
      </c>
      <c r="B136" s="86" t="s">
        <v>535</v>
      </c>
      <c r="C136" s="147">
        <v>255.19</v>
      </c>
      <c r="D136" s="147">
        <v>0</v>
      </c>
    </row>
    <row r="137" spans="1:4" x14ac:dyDescent="0.2">
      <c r="A137" s="26">
        <v>1122</v>
      </c>
      <c r="B137" s="86" t="s">
        <v>536</v>
      </c>
      <c r="C137" s="160">
        <v>0</v>
      </c>
      <c r="D137" s="147">
        <v>0</v>
      </c>
    </row>
    <row r="138" spans="1:4" x14ac:dyDescent="0.2">
      <c r="A138" s="26">
        <v>1122</v>
      </c>
      <c r="B138" s="86" t="s">
        <v>537</v>
      </c>
      <c r="C138" s="147">
        <v>0</v>
      </c>
      <c r="D138" s="147">
        <v>0</v>
      </c>
    </row>
    <row r="139" spans="1:4" x14ac:dyDescent="0.2">
      <c r="A139" s="26"/>
      <c r="B139" s="87" t="s">
        <v>538</v>
      </c>
      <c r="C139" s="148">
        <f>C48+C49-C103-C106</f>
        <v>31066951.189999998</v>
      </c>
      <c r="D139" s="148">
        <f>D48+D49-D103-D106</f>
        <v>26084680.039999999</v>
      </c>
    </row>
    <row r="141" spans="1:4" x14ac:dyDescent="0.2">
      <c r="B141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596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597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107094846.26000001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592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543</v>
      </c>
      <c r="B21" s="60"/>
      <c r="C21" s="88">
        <f>C6+C8-C16</f>
        <v>107094846.26000001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596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597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80877849.989999995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8019885.629999999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2982168.55</v>
      </c>
    </row>
    <row r="11" spans="1:3" x14ac:dyDescent="0.2">
      <c r="A11" s="76">
        <v>2.2999999999999998</v>
      </c>
      <c r="B11" s="63" t="s">
        <v>158</v>
      </c>
      <c r="C11" s="93">
        <v>379230.74</v>
      </c>
    </row>
    <row r="12" spans="1:3" x14ac:dyDescent="0.2">
      <c r="A12" s="76">
        <v>2.4</v>
      </c>
      <c r="B12" s="63" t="s">
        <v>159</v>
      </c>
      <c r="C12" s="93">
        <v>25384</v>
      </c>
    </row>
    <row r="13" spans="1:3" x14ac:dyDescent="0.2">
      <c r="A13" s="76">
        <v>2.5</v>
      </c>
      <c r="B13" s="63" t="s">
        <v>160</v>
      </c>
      <c r="C13" s="93">
        <v>53842.29</v>
      </c>
    </row>
    <row r="14" spans="1:3" x14ac:dyDescent="0.2">
      <c r="A14" s="76">
        <v>2.6</v>
      </c>
      <c r="B14" s="63" t="s">
        <v>161</v>
      </c>
      <c r="C14" s="93">
        <v>1161835.52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3253587.85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163836.68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895221.47</v>
      </c>
    </row>
    <row r="32" spans="1:3" x14ac:dyDescent="0.2">
      <c r="A32" s="76" t="s">
        <v>470</v>
      </c>
      <c r="B32" s="63" t="s">
        <v>358</v>
      </c>
      <c r="C32" s="93">
        <v>895221.47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545</v>
      </c>
      <c r="B37" s="63" t="s">
        <v>593</v>
      </c>
      <c r="C37" s="93">
        <v>0</v>
      </c>
    </row>
    <row r="38" spans="1:3" x14ac:dyDescent="0.2">
      <c r="A38" s="76" t="s">
        <v>546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544</v>
      </c>
      <c r="B40" s="45"/>
      <c r="C40" s="88">
        <f>C6-C8+C31</f>
        <v>73753185.829999998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9"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596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597</v>
      </c>
      <c r="B3" s="196"/>
      <c r="C3" s="196"/>
      <c r="D3" s="196"/>
      <c r="E3" s="196"/>
      <c r="F3" s="196"/>
      <c r="G3" s="20" t="s">
        <v>500</v>
      </c>
      <c r="H3" s="21">
        <v>3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547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138739000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-38454423.090000004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6810269.3499999996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-255.19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-107094591.06999999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548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-138739000</v>
      </c>
    </row>
    <row r="51" spans="1:3" x14ac:dyDescent="0.2">
      <c r="A51" s="22">
        <v>8220</v>
      </c>
      <c r="B51" s="103" t="s">
        <v>46</v>
      </c>
      <c r="C51" s="161">
        <v>66107074.460000001</v>
      </c>
    </row>
    <row r="52" spans="1:3" x14ac:dyDescent="0.2">
      <c r="A52" s="22">
        <v>8230</v>
      </c>
      <c r="B52" s="103" t="s">
        <v>594</v>
      </c>
      <c r="C52" s="161">
        <v>-31841711.98</v>
      </c>
    </row>
    <row r="53" spans="1:3" x14ac:dyDescent="0.2">
      <c r="A53" s="22">
        <v>8240</v>
      </c>
      <c r="B53" s="103" t="s">
        <v>45</v>
      </c>
      <c r="C53" s="161">
        <v>23595787.530000001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366.3</v>
      </c>
    </row>
    <row r="56" spans="1:3" x14ac:dyDescent="0.2">
      <c r="A56" s="22">
        <v>8270</v>
      </c>
      <c r="B56" s="103" t="s">
        <v>42</v>
      </c>
      <c r="C56" s="161">
        <v>80877483.689999998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lastPrinted>2019-02-13T21:19:08Z</cp:lastPrinted>
  <dcterms:created xsi:type="dcterms:W3CDTF">2012-12-11T20:36:24Z</dcterms:created>
  <dcterms:modified xsi:type="dcterms:W3CDTF">2025-10-07T15:09:47Z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